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oultan1\Desktop\"/>
    </mc:Choice>
  </mc:AlternateContent>
  <xr:revisionPtr revIDLastSave="0" documentId="13_ncr:1_{B8DCFEE9-C93C-4057-82DD-AE04E042421A}" xr6:coauthVersionLast="47" xr6:coauthVersionMax="47" xr10:uidLastSave="{00000000-0000-0000-0000-000000000000}"/>
  <workbookProtection workbookAlgorithmName="SHA-512" workbookHashValue="JOfKWImIKq/Sqmda0ox5OWMM8EVQJp0mHYzYSBsGt5snY7yrCVrtpnyuqp8VSsUbhfgq1TJQWZ/V+aKmcs1jWQ==" workbookSaltValue="/YZkXR49qOJyxaU/afmCPQ==" workbookSpinCount="100000" lockStructure="1"/>
  <bookViews>
    <workbookView xWindow="28680" yWindow="-120" windowWidth="29040" windowHeight="15840" firstSheet="1" activeTab="1" xr2:uid="{00000000-000D-0000-FFFF-FFFF00000000}"/>
  </bookViews>
  <sheets>
    <sheet name="Input" sheetId="3" state="hidden" r:id="rId1"/>
    <sheet name="Form" sheetId="1" r:id="rId2"/>
    <sheet name="Mapping"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7" i="1" l="1"/>
  <c r="E86" i="1"/>
  <c r="E88" i="1" s="1"/>
  <c r="D86" i="1"/>
  <c r="D88" i="1" s="1"/>
  <c r="C86" i="1"/>
  <c r="C88" i="1" s="1"/>
  <c r="B86" i="1"/>
  <c r="B88" i="1" s="1"/>
  <c r="F84" i="1"/>
  <c r="F80" i="1"/>
  <c r="E79" i="1"/>
  <c r="E81" i="1" s="1"/>
  <c r="D79" i="1"/>
  <c r="D81" i="1" s="1"/>
  <c r="C79" i="1"/>
  <c r="C81" i="1" s="1"/>
  <c r="B79" i="1"/>
  <c r="B81" i="1" s="1"/>
  <c r="F77" i="1"/>
  <c r="A17" i="1"/>
  <c r="F86" i="1" l="1"/>
  <c r="F88" i="1" s="1"/>
  <c r="F79" i="1"/>
  <c r="F81" i="1" s="1"/>
  <c r="A3" i="1"/>
  <c r="C131" i="1" l="1"/>
  <c r="C132" i="1"/>
  <c r="C133" i="1"/>
  <c r="A107" i="1"/>
  <c r="A13" i="1"/>
  <c r="A68" i="1" l="1"/>
  <c r="B68" i="1" s="1"/>
  <c r="A50" i="2"/>
  <c r="A51" i="2" s="1"/>
  <c r="A52" i="2" s="1"/>
  <c r="A49" i="2"/>
  <c r="A43" i="2"/>
  <c r="A44" i="2" s="1"/>
  <c r="A45" i="2" s="1"/>
  <c r="A46" i="2" s="1"/>
  <c r="A37" i="2"/>
  <c r="A38" i="2" s="1"/>
  <c r="A39" i="2" s="1"/>
  <c r="A40" i="2" s="1"/>
  <c r="C68" i="1" l="1"/>
  <c r="F73" i="1" l="1"/>
  <c r="F70" i="1"/>
  <c r="A109" i="1" l="1"/>
  <c r="E2" i="3"/>
  <c r="D2" i="3"/>
  <c r="C52" i="2"/>
  <c r="C51" i="2"/>
  <c r="C50" i="2"/>
  <c r="C49" i="2"/>
  <c r="A15" i="1" l="1"/>
  <c r="C29" i="1"/>
  <c r="C134" i="1" l="1"/>
  <c r="B134" i="1"/>
  <c r="B133" i="1"/>
  <c r="B132" i="1"/>
  <c r="B131" i="1"/>
  <c r="C127" i="1"/>
  <c r="E131" i="1" l="1"/>
  <c r="E132" i="1"/>
  <c r="E133" i="1"/>
  <c r="E134" i="1"/>
  <c r="E72" i="1"/>
  <c r="E74" i="1" s="1"/>
  <c r="E90" i="1" s="1"/>
  <c r="D72" i="1"/>
  <c r="D74" i="1" s="1"/>
  <c r="D90" i="1" s="1"/>
  <c r="C72" i="1"/>
  <c r="C74" i="1" s="1"/>
  <c r="C90" i="1" s="1"/>
  <c r="D68" i="1"/>
  <c r="B72" i="1"/>
  <c r="B74" i="1" l="1"/>
  <c r="B90" i="1" s="1"/>
  <c r="D131" i="1" s="1"/>
  <c r="F72" i="1"/>
  <c r="F74" i="1" s="1"/>
  <c r="E68" i="1"/>
  <c r="G3" i="2"/>
  <c r="G4" i="2" s="1"/>
  <c r="G5" i="2" s="1"/>
  <c r="G6" i="2" s="1"/>
  <c r="G7" i="2" s="1"/>
  <c r="G8" i="2" s="1"/>
  <c r="G9" i="2" s="1"/>
  <c r="G10" i="2" s="1"/>
  <c r="G11" i="2" s="1"/>
  <c r="G12" i="2" s="1"/>
  <c r="G13" i="2" s="1"/>
  <c r="G14" i="2" s="1"/>
  <c r="G15" i="2" s="1"/>
  <c r="G16" i="2" s="1"/>
  <c r="G17" i="2" s="1"/>
  <c r="G18" i="2" s="1"/>
  <c r="G19" i="2" s="1"/>
  <c r="G20" i="2" s="1"/>
  <c r="D15" i="1"/>
  <c r="D17" i="1" s="1"/>
  <c r="D19" i="1" s="1"/>
  <c r="D35" i="1" s="1"/>
  <c r="F90" i="1" l="1"/>
  <c r="F137" i="1" s="1"/>
  <c r="D37" i="1"/>
  <c r="D24" i="1" s="1"/>
  <c r="D132" i="1"/>
  <c r="D133" i="1" l="1"/>
  <c r="F132" i="1"/>
  <c r="F131" i="1"/>
  <c r="D134" i="1" l="1"/>
  <c r="F134" i="1" s="1"/>
  <c r="F133" i="1"/>
  <c r="F135" i="1" l="1"/>
  <c r="G137" i="1" s="1"/>
  <c r="F139" i="1" l="1"/>
</calcChain>
</file>

<file path=xl/sharedStrings.xml><?xml version="1.0" encoding="utf-8"?>
<sst xmlns="http://schemas.openxmlformats.org/spreadsheetml/2006/main" count="152" uniqueCount="102">
  <si>
    <t>Childcare Grant Application</t>
  </si>
  <si>
    <t>UTM student applicant information</t>
  </si>
  <si>
    <t>Surname/Family name</t>
  </si>
  <si>
    <t>First/Given name</t>
  </si>
  <si>
    <t>UT student number</t>
  </si>
  <si>
    <t>Telephone number</t>
  </si>
  <si>
    <t>Full‐time undergraduate student</t>
  </si>
  <si>
    <t>Student Type</t>
  </si>
  <si>
    <t>Part‐time undergraduate student</t>
  </si>
  <si>
    <t>Yes</t>
  </si>
  <si>
    <t>No</t>
  </si>
  <si>
    <t>If yes, has this person applied for a UofT childcare grant or benefit?</t>
  </si>
  <si>
    <t>UTM Childcare Grant (indicate amount)</t>
  </si>
  <si>
    <t>UofT Full‐time Staff Childcare Benefit (indicate amount)</t>
  </si>
  <si>
    <t>Other (indicate type and amount)</t>
  </si>
  <si>
    <t>Amount:</t>
  </si>
  <si>
    <t>Term</t>
  </si>
  <si>
    <t>Year</t>
  </si>
  <si>
    <t>Winter</t>
  </si>
  <si>
    <t>Summer</t>
  </si>
  <si>
    <t>Child Information</t>
  </si>
  <si>
    <t>Date of Birth</t>
  </si>
  <si>
    <t>Are you receiving subsidized childcare?</t>
  </si>
  <si>
    <t>Childcare Provider Information</t>
  </si>
  <si>
    <t>Name of childcare provider</t>
  </si>
  <si>
    <t>Address</t>
  </si>
  <si>
    <t>Childcare Costs</t>
  </si>
  <si>
    <t>Month 1</t>
  </si>
  <si>
    <t>Month 2</t>
  </si>
  <si>
    <t>Month 3</t>
  </si>
  <si>
    <t>Month 4</t>
  </si>
  <si>
    <t>May</t>
  </si>
  <si>
    <t>June</t>
  </si>
  <si>
    <t># of days</t>
  </si>
  <si>
    <t>Full‐day rate</t>
  </si>
  <si>
    <t>Total monthly amount paid</t>
  </si>
  <si>
    <t>Net amount paid</t>
  </si>
  <si>
    <t>Type of grant/benefit, if Other</t>
  </si>
  <si>
    <t>Less: Childcare support received through other grant or benefit</t>
  </si>
  <si>
    <t xml:space="preserve">Fall  </t>
  </si>
  <si>
    <t>Child care costs include payments made to: caregivers providing childcare services; day nursery schools and daycare centres; educational institutions for the part of the fees that relate to childcare services; day camps and day schools where the primary goal of the camp or boarding schools is to care for children; overnight sports schools or camps where lodging is involved. Child care services cannot be provided by the eligible child’s father or mother or a person under 18 years of age who is related to you. (For complete details see CRA T778 Child Care Expenses Deduction)</t>
  </si>
  <si>
    <t>Child Care Grant, per month*</t>
  </si>
  <si>
    <t>Infant (0 – 18 months)</t>
  </si>
  <si>
    <t>Toddler (18 months to 2 ½ years)</t>
  </si>
  <si>
    <t>Preschooler (2 ½ years – 4 years)</t>
  </si>
  <si>
    <t>School‐aged (4 years – 12 years)</t>
  </si>
  <si>
    <t>* Bursary paid, per month, would not exceed the amount actually paid to the Childcare provider less any other grants received.</t>
  </si>
  <si>
    <t>** Part-Time undergraduate students are entitled to a pro‐rated amount in the same proportion as the Student Services Fee charged to these students.</t>
  </si>
  <si>
    <t>Full‐time undergraduate/
graduate student</t>
  </si>
  <si>
    <t>Part‐time
student**</t>
  </si>
  <si>
    <t>Declaration</t>
  </si>
  <si>
    <t>I have attached proof of childcare payments made for the term of the application</t>
  </si>
  <si>
    <t>Student’s signature</t>
  </si>
  <si>
    <t>Date</t>
  </si>
  <si>
    <t>Submission instructions</t>
  </si>
  <si>
    <t>UTM Student Affairs by email: sas.utm@utoronto.ca</t>
  </si>
  <si>
    <t>Responses to applications</t>
  </si>
  <si>
    <t>The University of Toronto respects your privacy. The information on this form is collected pursuant to section 2(14) of the University of Toronto Act, 1971. It is collected, for the purpose of, administering admission, registration, academic programs, university‐related student activities of student societies, financial assistance and awards, graduation and university advancement, and for the purpose of statistical reporting to government agencies. At all times, it will be protected, in accordance with the Freedom of Information and Protection of Privacy Act. If you have any questions, please refer to www.utoronto.ca/privacy or contact the University’s Freedom of Information and Protection of Privacy Office at 416‐946‐5385, Room 201, McMurrich Bldg., 12 Queen’s Park Crescent, Toronto, ON, M5S 1A1.</t>
  </si>
  <si>
    <t>Age</t>
  </si>
  <si>
    <t>Child #1</t>
  </si>
  <si>
    <t>Child #2</t>
  </si>
  <si>
    <t>Child #3</t>
  </si>
  <si>
    <t>Child #4</t>
  </si>
  <si>
    <t>Per Month</t>
  </si>
  <si>
    <t>(Select from dropdown list)</t>
  </si>
  <si>
    <t># Months - Childcare Costs</t>
  </si>
  <si>
    <t>Child Care Grant, Per Month</t>
  </si>
  <si>
    <t>[A]</t>
  </si>
  <si>
    <t>[B]</t>
  </si>
  <si>
    <t>[A xB]</t>
  </si>
  <si>
    <t>Total</t>
  </si>
  <si>
    <t>UofT childcare grant or benefit</t>
  </si>
  <si>
    <t>September</t>
  </si>
  <si>
    <t>January</t>
  </si>
  <si>
    <t>October</t>
  </si>
  <si>
    <t>February</t>
  </si>
  <si>
    <t>November</t>
  </si>
  <si>
    <t>March</t>
  </si>
  <si>
    <t>July</t>
  </si>
  <si>
    <t>December</t>
  </si>
  <si>
    <t>April</t>
  </si>
  <si>
    <t>August</t>
  </si>
  <si>
    <t>By signing the above, I hereby certify that the information provided on this form is, to the best of my knowledge, true and complete, and I authorize the release of the information contained herein to the knowledge, true and complete, and I authorize the release of the information contained herein to the appropriate Bursary or Grant Selection Committee. I understand that UofT reserves the right to audit my claim, and that I may be required to submit receipts to confirm the amounts claimed. This grant is taxable and reportable, and will be included in a T4A will be provided by the University.</t>
  </si>
  <si>
    <t>For Internal Use Only</t>
  </si>
  <si>
    <t>Net amount paid by student</t>
  </si>
  <si>
    <t>Graduate student (with official UTM affiliation)</t>
  </si>
  <si>
    <t>Full Name</t>
  </si>
  <si>
    <t>Childcare Provider #1</t>
  </si>
  <si>
    <t>Childcare Provider #2</t>
  </si>
  <si>
    <t>Child's full name</t>
  </si>
  <si>
    <t>Childcare Provider #3</t>
  </si>
  <si>
    <t>Eligible Payment</t>
  </si>
  <si>
    <t>Child care grant paid (not to exceed the net amount paid by student)</t>
  </si>
  <si>
    <t>If not, are you on a waiting list for subsidized childcare?</t>
  </si>
  <si>
    <t>Email (utoronto.ca e‐mail)</t>
  </si>
  <si>
    <r>
      <rPr>
        <b/>
        <sz val="11"/>
        <color theme="1"/>
        <rFont val="Arial"/>
        <family val="2"/>
      </rPr>
      <t xml:space="preserve">Proof of childcare payment examples: </t>
    </r>
    <r>
      <rPr>
        <sz val="11"/>
        <color theme="1"/>
        <rFont val="Arial"/>
        <family val="2"/>
      </rPr>
      <t>Copies of receipts (including amount paid, signature, dates and name/s of child/ren), redacted credit card/bank statements, a signed letter from your provider confirming which costs have been paid, invoices which clearly state that payment has been made, signed and dated by your childcare provider and etc.</t>
    </r>
  </si>
  <si>
    <t>(eletronic signature or type full name)</t>
  </si>
  <si>
    <t>x</t>
  </si>
  <si>
    <t>y</t>
  </si>
  <si>
    <t>z</t>
  </si>
  <si>
    <t>Total net amount paid</t>
  </si>
  <si>
    <t>Submission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</si>
</sst>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409]mmmm\ d\,\ yyyy;@"/>
    <numFmt numFmtId="165" formatCode="_(* #,##0.0_);_(* \(#,##0.0\);_(* &quot;-&quot;??_);_(@_)"/>
    <numFmt numFmtId="166" formatCode="&quot;$&quot;#,##0.00"/>
  </numFmts>
  <fonts count="12" x14ac:knownFonts="1">
    <font>
      <sz val="10"/>
      <color theme="1"/>
      <name val="Arial"/>
      <family val="2"/>
    </font>
    <font>
      <sz val="10"/>
      <color theme="1"/>
      <name val="Arial"/>
      <family val="2"/>
    </font>
    <font>
      <b/>
      <sz val="10"/>
      <color theme="1"/>
      <name val="Arial"/>
      <family val="2"/>
    </font>
    <font>
      <i/>
      <sz val="10"/>
      <color theme="1"/>
      <name val="Arial"/>
      <family val="2"/>
    </font>
    <font>
      <b/>
      <sz val="12"/>
      <color theme="1"/>
      <name val="Arial"/>
      <family val="2"/>
    </font>
    <font>
      <u/>
      <sz val="10"/>
      <color theme="10"/>
      <name val="Arial"/>
      <family val="2"/>
    </font>
    <font>
      <b/>
      <sz val="18"/>
      <color theme="1"/>
      <name val="Arial"/>
      <family val="2"/>
    </font>
    <font>
      <sz val="11"/>
      <color theme="1"/>
      <name val="Arial"/>
      <family val="2"/>
    </font>
    <font>
      <u/>
      <sz val="11"/>
      <color theme="10"/>
      <name val="Arial"/>
      <family val="2"/>
    </font>
    <font>
      <b/>
      <sz val="11"/>
      <color theme="1"/>
      <name val="Arial"/>
      <family val="2"/>
    </font>
    <font>
      <b/>
      <sz val="11"/>
      <color rgb="FFC00000"/>
      <name val="Arial"/>
      <family val="2"/>
    </font>
    <font>
      <sz val="9"/>
      <color theme="1"/>
      <name val="Arial"/>
      <family val="2"/>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136">
    <xf numFmtId="0" fontId="0" fillId="0" borderId="0" xfId="0"/>
    <xf numFmtId="0" fontId="2" fillId="0" borderId="0" xfId="0" applyFont="1"/>
    <xf numFmtId="0" fontId="0" fillId="0" borderId="0" xfId="0" applyAlignment="1">
      <alignment vertical="top" wrapText="1"/>
    </xf>
    <xf numFmtId="0" fontId="0" fillId="0" borderId="0" xfId="0" applyAlignment="1">
      <alignment vertical="top"/>
    </xf>
    <xf numFmtId="0" fontId="0" fillId="0" borderId="1" xfId="0" applyBorder="1" applyAlignment="1">
      <alignment vertical="top"/>
    </xf>
    <xf numFmtId="0" fontId="2" fillId="0" borderId="0" xfId="0" applyFont="1" applyAlignment="1">
      <alignment horizontal="center"/>
    </xf>
    <xf numFmtId="0" fontId="2" fillId="0" borderId="0" xfId="0" applyFont="1" applyAlignment="1">
      <alignment horizontal="center" vertical="top" wrapText="1"/>
    </xf>
    <xf numFmtId="43" fontId="0" fillId="0" borderId="0" xfId="1" applyFont="1"/>
    <xf numFmtId="0" fontId="0" fillId="0" borderId="0" xfId="1" applyNumberFormat="1" applyFont="1"/>
    <xf numFmtId="5" fontId="0" fillId="0" borderId="0" xfId="0" applyNumberFormat="1"/>
    <xf numFmtId="0" fontId="2" fillId="0" borderId="0" xfId="0" applyFont="1" applyAlignment="1">
      <alignment horizontal="center" vertical="top"/>
    </xf>
    <xf numFmtId="0" fontId="0" fillId="6" borderId="0" xfId="0" applyFill="1" applyAlignment="1">
      <alignment horizontal="center"/>
    </xf>
    <xf numFmtId="0" fontId="0" fillId="6" borderId="0" xfId="0" applyFill="1"/>
    <xf numFmtId="0" fontId="0" fillId="5" borderId="1" xfId="0" applyFill="1" applyBorder="1" applyAlignment="1">
      <alignment horizontal="center"/>
    </xf>
    <xf numFmtId="0" fontId="0" fillId="5" borderId="1" xfId="0" applyFill="1" applyBorder="1"/>
    <xf numFmtId="164" fontId="0" fillId="5" borderId="1" xfId="0" applyNumberFormat="1" applyFill="1" applyBorder="1"/>
    <xf numFmtId="166" fontId="2" fillId="2" borderId="4" xfId="1" applyNumberFormat="1" applyFont="1" applyFill="1" applyBorder="1" applyAlignment="1">
      <alignment vertical="top"/>
    </xf>
    <xf numFmtId="0" fontId="3" fillId="0" borderId="0" xfId="0" applyFont="1" applyAlignment="1">
      <alignment vertical="top"/>
    </xf>
    <xf numFmtId="0" fontId="4" fillId="4" borderId="6" xfId="0" applyFont="1" applyFill="1" applyBorder="1" applyAlignment="1">
      <alignment vertical="top" wrapText="1"/>
    </xf>
    <xf numFmtId="0" fontId="0" fillId="4" borderId="7" xfId="0" applyFill="1" applyBorder="1" applyAlignment="1">
      <alignment vertical="top" wrapText="1"/>
    </xf>
    <xf numFmtId="0" fontId="0" fillId="4" borderId="7" xfId="0" applyFill="1" applyBorder="1" applyAlignment="1">
      <alignment vertical="top"/>
    </xf>
    <xf numFmtId="0" fontId="0" fillId="4" borderId="8" xfId="0" applyFill="1" applyBorder="1" applyAlignment="1">
      <alignment vertical="top"/>
    </xf>
    <xf numFmtId="0" fontId="0" fillId="0" borderId="10" xfId="0" applyBorder="1" applyAlignment="1">
      <alignment vertical="top"/>
    </xf>
    <xf numFmtId="0" fontId="3" fillId="0" borderId="0" xfId="0" applyFont="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2" xfId="0" applyBorder="1" applyAlignment="1">
      <alignment vertical="top"/>
    </xf>
    <xf numFmtId="0" fontId="0" fillId="0" borderId="13" xfId="0" applyBorder="1" applyAlignment="1">
      <alignment vertical="top"/>
    </xf>
    <xf numFmtId="0" fontId="2" fillId="0" borderId="9" xfId="0" applyFont="1" applyBorder="1" applyAlignment="1">
      <alignment vertical="top" wrapText="1"/>
    </xf>
    <xf numFmtId="0" fontId="2" fillId="3" borderId="10" xfId="0" applyFont="1" applyFill="1" applyBorder="1" applyAlignment="1">
      <alignment horizontal="center" vertical="top" wrapText="1"/>
    </xf>
    <xf numFmtId="0" fontId="4" fillId="6" borderId="6" xfId="0" applyFont="1" applyFill="1" applyBorder="1" applyAlignment="1">
      <alignment vertical="top" wrapText="1"/>
    </xf>
    <xf numFmtId="0" fontId="0" fillId="6" borderId="7" xfId="0" applyFill="1" applyBorder="1" applyAlignment="1">
      <alignment vertical="top" wrapText="1"/>
    </xf>
    <xf numFmtId="0" fontId="0" fillId="6" borderId="7" xfId="0" applyFill="1" applyBorder="1" applyAlignment="1">
      <alignment vertical="top"/>
    </xf>
    <xf numFmtId="0" fontId="0" fillId="6" borderId="8" xfId="0" applyFill="1" applyBorder="1" applyAlignment="1">
      <alignment vertical="top"/>
    </xf>
    <xf numFmtId="0" fontId="4" fillId="4" borderId="9" xfId="0" applyFont="1" applyFill="1" applyBorder="1" applyAlignment="1">
      <alignment vertical="top" wrapText="1"/>
    </xf>
    <xf numFmtId="0" fontId="0" fillId="4" borderId="10" xfId="0" applyFill="1" applyBorder="1" applyAlignment="1">
      <alignment vertical="top"/>
    </xf>
    <xf numFmtId="166" fontId="0" fillId="5" borderId="10" xfId="1" applyNumberFormat="1" applyFont="1" applyFill="1" applyBorder="1" applyAlignment="1" applyProtection="1">
      <alignment vertical="top"/>
      <protection locked="0"/>
    </xf>
    <xf numFmtId="166" fontId="0" fillId="5" borderId="14" xfId="1" applyNumberFormat="1" applyFont="1" applyFill="1" applyBorder="1" applyAlignment="1" applyProtection="1">
      <alignment vertical="top"/>
      <protection locked="0"/>
    </xf>
    <xf numFmtId="166" fontId="2" fillId="0" borderId="10" xfId="1" applyNumberFormat="1" applyFont="1" applyFill="1" applyBorder="1" applyAlignment="1">
      <alignment vertical="top"/>
    </xf>
    <xf numFmtId="166" fontId="0" fillId="5" borderId="10" xfId="0" applyNumberFormat="1" applyFill="1" applyBorder="1" applyAlignment="1" applyProtection="1">
      <alignment vertical="top"/>
      <protection locked="0"/>
    </xf>
    <xf numFmtId="0" fontId="7" fillId="0" borderId="9" xfId="0" applyFont="1" applyBorder="1" applyAlignment="1">
      <alignment horizontal="left" vertical="top" wrapText="1" indent="2"/>
    </xf>
    <xf numFmtId="0" fontId="7" fillId="0" borderId="0" xfId="0" applyFont="1" applyAlignment="1">
      <alignment vertical="top" wrapText="1"/>
    </xf>
    <xf numFmtId="0" fontId="7" fillId="5" borderId="1" xfId="0" applyFont="1" applyFill="1" applyBorder="1" applyAlignment="1" applyProtection="1">
      <alignment vertical="top"/>
      <protection locked="0"/>
    </xf>
    <xf numFmtId="0" fontId="8" fillId="5" borderId="1" xfId="2" applyFont="1" applyFill="1" applyBorder="1" applyAlignment="1" applyProtection="1">
      <alignment vertical="top"/>
      <protection locked="0"/>
    </xf>
    <xf numFmtId="0" fontId="7" fillId="0" borderId="0" xfId="0" applyFont="1" applyAlignment="1">
      <alignment vertical="top"/>
    </xf>
    <xf numFmtId="0" fontId="7" fillId="0" borderId="9" xfId="0" applyFont="1" applyBorder="1" applyAlignment="1">
      <alignment vertical="top" wrapText="1"/>
    </xf>
    <xf numFmtId="0" fontId="7" fillId="0" borderId="9" xfId="0" applyFont="1" applyBorder="1" applyAlignment="1">
      <alignment horizontal="left" vertical="top" wrapText="1" indent="10"/>
    </xf>
    <xf numFmtId="0" fontId="7" fillId="5" borderId="1" xfId="0" applyFont="1" applyFill="1" applyBorder="1" applyAlignment="1" applyProtection="1">
      <alignment vertical="top" wrapText="1"/>
      <protection locked="0"/>
    </xf>
    <xf numFmtId="0" fontId="7" fillId="0" borderId="0" xfId="0" applyFont="1" applyAlignment="1">
      <alignment horizontal="left" vertical="top" wrapText="1" indent="10"/>
    </xf>
    <xf numFmtId="44" fontId="7" fillId="5" borderId="1" xfId="1" applyNumberFormat="1" applyFont="1" applyFill="1" applyBorder="1" applyAlignment="1" applyProtection="1">
      <alignment vertical="top"/>
      <protection locked="0"/>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164" fontId="7" fillId="5" borderId="1" xfId="0" applyNumberFormat="1" applyFont="1" applyFill="1" applyBorder="1" applyAlignment="1" applyProtection="1">
      <alignment vertical="top" wrapText="1"/>
      <protection locked="0"/>
    </xf>
    <xf numFmtId="165" fontId="7" fillId="5" borderId="1" xfId="1" applyNumberFormat="1" applyFont="1" applyFill="1" applyBorder="1" applyAlignment="1" applyProtection="1">
      <alignment vertical="top"/>
      <protection locked="0"/>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12" xfId="0" applyFont="1" applyBorder="1" applyAlignment="1">
      <alignment vertical="top"/>
    </xf>
    <xf numFmtId="0" fontId="9" fillId="0" borderId="9" xfId="0" applyFont="1" applyBorder="1" applyAlignment="1">
      <alignment vertical="top" wrapText="1"/>
    </xf>
    <xf numFmtId="0" fontId="9" fillId="3" borderId="9" xfId="0" applyFont="1" applyFill="1" applyBorder="1" applyAlignment="1">
      <alignment vertical="top" wrapText="1"/>
    </xf>
    <xf numFmtId="0" fontId="9" fillId="3" borderId="10" xfId="0" applyFont="1" applyFill="1" applyBorder="1" applyAlignment="1">
      <alignment horizontal="center" vertical="top" wrapText="1"/>
    </xf>
    <xf numFmtId="43" fontId="7" fillId="5" borderId="0" xfId="1" applyFont="1" applyFill="1" applyBorder="1" applyAlignment="1" applyProtection="1">
      <alignment vertical="top" wrapText="1"/>
      <protection locked="0"/>
    </xf>
    <xf numFmtId="43" fontId="7" fillId="0" borderId="10" xfId="0" applyNumberFormat="1" applyFont="1" applyBorder="1" applyAlignment="1">
      <alignment vertical="top"/>
    </xf>
    <xf numFmtId="7" fontId="7" fillId="5" borderId="2" xfId="1" applyNumberFormat="1" applyFont="1" applyFill="1" applyBorder="1" applyAlignment="1" applyProtection="1">
      <alignment vertical="top" wrapText="1"/>
      <protection locked="0"/>
    </xf>
    <xf numFmtId="0" fontId="7" fillId="0" borderId="14" xfId="0" applyFont="1" applyBorder="1" applyAlignment="1">
      <alignment vertical="top"/>
    </xf>
    <xf numFmtId="7" fontId="9" fillId="0" borderId="0" xfId="1" applyNumberFormat="1" applyFont="1" applyBorder="1" applyAlignment="1">
      <alignment vertical="top" wrapText="1"/>
    </xf>
    <xf numFmtId="7" fontId="9" fillId="0" borderId="10" xfId="1" applyNumberFormat="1" applyFont="1" applyBorder="1" applyAlignment="1">
      <alignment vertical="top" wrapText="1"/>
    </xf>
    <xf numFmtId="7" fontId="7" fillId="5" borderId="0" xfId="1" applyNumberFormat="1" applyFont="1" applyFill="1" applyBorder="1" applyAlignment="1" applyProtection="1">
      <alignment vertical="top" wrapText="1"/>
      <protection locked="0"/>
    </xf>
    <xf numFmtId="7" fontId="7" fillId="0" borderId="10" xfId="1" applyNumberFormat="1" applyFont="1" applyBorder="1" applyAlignment="1">
      <alignment vertical="top" wrapText="1"/>
    </xf>
    <xf numFmtId="7" fontId="9" fillId="0" borderId="3" xfId="1" applyNumberFormat="1" applyFont="1" applyBorder="1" applyAlignment="1">
      <alignment vertical="top" wrapText="1"/>
    </xf>
    <xf numFmtId="7" fontId="9" fillId="0" borderId="15" xfId="1" applyNumberFormat="1" applyFont="1" applyBorder="1" applyAlignment="1">
      <alignment vertical="top" wrapText="1"/>
    </xf>
    <xf numFmtId="0" fontId="7" fillId="0" borderId="10" xfId="0" applyFont="1" applyBorder="1" applyAlignment="1">
      <alignment vertical="top"/>
    </xf>
    <xf numFmtId="0" fontId="7" fillId="0" borderId="13" xfId="0" applyFont="1" applyBorder="1" applyAlignment="1">
      <alignment vertical="top"/>
    </xf>
    <xf numFmtId="164" fontId="7" fillId="5" borderId="2" xfId="0" applyNumberFormat="1" applyFont="1" applyFill="1" applyBorder="1" applyAlignment="1" applyProtection="1">
      <alignment vertical="top"/>
      <protection locked="0"/>
    </xf>
    <xf numFmtId="0" fontId="7" fillId="5" borderId="2" xfId="0" applyFont="1" applyFill="1" applyBorder="1" applyAlignment="1" applyProtection="1">
      <alignment vertical="top"/>
      <protection locked="0"/>
    </xf>
    <xf numFmtId="0" fontId="9" fillId="3" borderId="0" xfId="0" applyFont="1" applyFill="1" applyAlignment="1">
      <alignment horizontal="right" vertical="top" wrapText="1"/>
    </xf>
    <xf numFmtId="0" fontId="10" fillId="0" borderId="9" xfId="0" applyFont="1" applyBorder="1" applyAlignment="1">
      <alignment vertical="top" wrapText="1"/>
    </xf>
    <xf numFmtId="0" fontId="10" fillId="0" borderId="10" xfId="0" applyFont="1" applyBorder="1" applyAlignment="1">
      <alignment vertical="top"/>
    </xf>
    <xf numFmtId="0" fontId="7" fillId="5" borderId="1" xfId="0" applyFont="1" applyFill="1" applyBorder="1" applyAlignment="1" applyProtection="1">
      <alignment horizontal="left" vertical="top" wrapText="1" indent="1"/>
      <protection locked="0"/>
    </xf>
    <xf numFmtId="0" fontId="0" fillId="0" borderId="9" xfId="0" applyBorder="1" applyAlignment="1">
      <alignment vertical="top" wrapText="1"/>
    </xf>
    <xf numFmtId="0" fontId="7" fillId="0" borderId="9"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7" fillId="0" borderId="0" xfId="0" applyFont="1" applyBorder="1" applyAlignment="1">
      <alignment vertical="top" wrapText="1"/>
    </xf>
    <xf numFmtId="0" fontId="7"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wrapText="1"/>
    </xf>
    <xf numFmtId="0" fontId="10" fillId="0" borderId="0" xfId="0" applyFont="1" applyBorder="1" applyAlignment="1">
      <alignment vertical="top"/>
    </xf>
    <xf numFmtId="0" fontId="0" fillId="4" borderId="0" xfId="0" applyFill="1" applyBorder="1" applyAlignment="1">
      <alignment vertical="top" wrapText="1"/>
    </xf>
    <xf numFmtId="0" fontId="0" fillId="4" borderId="0" xfId="0" applyFill="1" applyBorder="1" applyAlignment="1">
      <alignment vertical="top"/>
    </xf>
    <xf numFmtId="0" fontId="2" fillId="3" borderId="0" xfId="0" applyFont="1" applyFill="1" applyBorder="1" applyAlignment="1">
      <alignment horizontal="center" vertical="top" wrapText="1"/>
    </xf>
    <xf numFmtId="5" fontId="0" fillId="0" borderId="0" xfId="0" applyNumberFormat="1" applyBorder="1" applyAlignment="1">
      <alignment horizontal="center" vertical="top" wrapText="1"/>
    </xf>
    <xf numFmtId="5" fontId="0" fillId="0" borderId="0" xfId="0" applyNumberFormat="1" applyBorder="1" applyAlignment="1">
      <alignment horizontal="center" vertical="top"/>
    </xf>
    <xf numFmtId="0" fontId="0" fillId="5" borderId="0" xfId="0" applyFill="1" applyBorder="1" applyAlignment="1" applyProtection="1">
      <alignment vertical="top" wrapText="1"/>
      <protection locked="0"/>
    </xf>
    <xf numFmtId="43" fontId="0" fillId="5" borderId="0" xfId="0" applyNumberFormat="1" applyFill="1" applyBorder="1" applyAlignment="1" applyProtection="1">
      <alignment vertical="top"/>
      <protection locked="0"/>
    </xf>
    <xf numFmtId="0" fontId="0" fillId="5" borderId="0" xfId="0" applyFill="1" applyBorder="1" applyAlignment="1" applyProtection="1">
      <alignment horizontal="center" vertical="top"/>
      <protection locked="0"/>
    </xf>
    <xf numFmtId="5" fontId="0" fillId="5" borderId="0" xfId="0" applyNumberFormat="1" applyFill="1" applyBorder="1" applyAlignment="1" applyProtection="1">
      <alignment vertical="top"/>
      <protection locked="0"/>
    </xf>
    <xf numFmtId="0" fontId="0" fillId="0" borderId="0" xfId="0" applyBorder="1" applyAlignment="1">
      <alignment horizontal="center" vertical="top" wrapText="1"/>
    </xf>
    <xf numFmtId="0" fontId="2" fillId="0" borderId="0" xfId="0" applyFont="1" applyBorder="1" applyAlignment="1">
      <alignment vertical="top"/>
    </xf>
    <xf numFmtId="0" fontId="0" fillId="0" borderId="0" xfId="0" applyBorder="1" applyAlignment="1">
      <alignment horizontal="center" vertical="top"/>
    </xf>
    <xf numFmtId="0" fontId="7" fillId="0" borderId="9" xfId="0" applyFont="1" applyBorder="1" applyAlignment="1">
      <alignment vertical="top" wrapText="1"/>
    </xf>
    <xf numFmtId="0" fontId="7" fillId="0" borderId="0" xfId="0" applyFont="1" applyAlignment="1">
      <alignment vertical="top" wrapText="1"/>
    </xf>
    <xf numFmtId="0" fontId="9" fillId="0" borderId="0" xfId="0" applyFont="1" applyFill="1" applyAlignment="1">
      <alignment horizontal="right" vertical="top" wrapText="1"/>
    </xf>
    <xf numFmtId="0" fontId="9" fillId="0" borderId="10" xfId="0" applyFont="1" applyFill="1" applyBorder="1" applyAlignment="1">
      <alignment horizontal="center" vertical="top" wrapText="1"/>
    </xf>
    <xf numFmtId="0" fontId="0" fillId="0" borderId="0" xfId="0" applyFill="1" applyAlignment="1">
      <alignment vertical="top"/>
    </xf>
    <xf numFmtId="7" fontId="9" fillId="0" borderId="18" xfId="1" applyNumberFormat="1" applyFont="1" applyBorder="1" applyAlignment="1">
      <alignment vertical="top" wrapText="1"/>
    </xf>
    <xf numFmtId="7" fontId="9" fillId="0" borderId="17" xfId="1" applyNumberFormat="1" applyFont="1" applyBorder="1" applyAlignment="1">
      <alignment vertical="top" wrapText="1"/>
    </xf>
    <xf numFmtId="0" fontId="6" fillId="4" borderId="6"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8" xfId="0" applyFont="1" applyFill="1" applyBorder="1" applyAlignment="1">
      <alignment horizontal="center" vertical="top" wrapText="1"/>
    </xf>
    <xf numFmtId="0" fontId="7" fillId="0" borderId="9" xfId="0" applyFont="1" applyBorder="1" applyAlignment="1">
      <alignment vertical="top" wrapText="1"/>
    </xf>
    <xf numFmtId="0" fontId="7" fillId="0" borderId="0"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vertical="top" wrapText="1"/>
    </xf>
    <xf numFmtId="0" fontId="7" fillId="5" borderId="1" xfId="0" applyFont="1" applyFill="1" applyBorder="1" applyAlignment="1" applyProtection="1">
      <alignment vertical="top" wrapText="1"/>
      <protection locked="0"/>
    </xf>
    <xf numFmtId="0" fontId="0" fillId="0" borderId="9"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7" fillId="0" borderId="9" xfId="0" applyFont="1" applyBorder="1" applyAlignment="1">
      <alignment horizontal="left" vertical="top" wrapText="1" indent="10"/>
    </xf>
    <xf numFmtId="0" fontId="7" fillId="0" borderId="5" xfId="0" applyFont="1" applyBorder="1" applyAlignment="1">
      <alignment horizontal="left" vertical="top" wrapText="1" indent="10"/>
    </xf>
    <xf numFmtId="0" fontId="7" fillId="0" borderId="9" xfId="0" applyFont="1" applyBorder="1" applyAlignment="1">
      <alignment horizontal="left" vertical="top" wrapText="1" indent="2"/>
    </xf>
    <xf numFmtId="0" fontId="7" fillId="0" borderId="5" xfId="0" applyFont="1" applyBorder="1" applyAlignment="1">
      <alignment horizontal="left" vertical="top" wrapText="1" indent="2"/>
    </xf>
    <xf numFmtId="0" fontId="0" fillId="0" borderId="9" xfId="0" applyBorder="1" applyAlignment="1">
      <alignment vertical="top" wrapText="1"/>
    </xf>
    <xf numFmtId="0" fontId="0" fillId="0" borderId="0" xfId="0" applyBorder="1" applyAlignment="1">
      <alignment vertical="top" wrapText="1"/>
    </xf>
    <xf numFmtId="0" fontId="7" fillId="0" borderId="0" xfId="0" applyFont="1" applyAlignment="1">
      <alignment horizontal="left" vertical="top" wrapText="1" indent="2"/>
    </xf>
    <xf numFmtId="0" fontId="7" fillId="0" borderId="10" xfId="0" applyFont="1" applyBorder="1" applyAlignment="1">
      <alignment horizontal="left" vertical="top" wrapText="1" indent="2"/>
    </xf>
    <xf numFmtId="0" fontId="11" fillId="0" borderId="9" xfId="0" applyFont="1" applyBorder="1" applyAlignment="1">
      <alignment vertical="top" wrapText="1"/>
    </xf>
    <xf numFmtId="0" fontId="11" fillId="0" borderId="0" xfId="0" applyFont="1" applyBorder="1" applyAlignment="1">
      <alignment vertical="top" wrapText="1"/>
    </xf>
    <xf numFmtId="0" fontId="11" fillId="0" borderId="10" xfId="0" applyFont="1" applyBorder="1" applyAlignment="1">
      <alignment vertical="top" wrapText="1"/>
    </xf>
    <xf numFmtId="0" fontId="7" fillId="5" borderId="16" xfId="0" applyFont="1" applyFill="1" applyBorder="1" applyAlignment="1" applyProtection="1">
      <alignment vertical="top" wrapText="1"/>
      <protection locked="0"/>
    </xf>
    <xf numFmtId="0" fontId="7" fillId="5" borderId="2" xfId="0" applyFont="1" applyFill="1" applyBorder="1" applyAlignment="1" applyProtection="1">
      <alignment vertical="top" wrapText="1"/>
      <protection locked="0"/>
    </xf>
    <xf numFmtId="0" fontId="7" fillId="0" borderId="9" xfId="0" applyFont="1" applyBorder="1" applyAlignment="1">
      <alignment horizontal="right" vertical="top" wrapText="1"/>
    </xf>
    <xf numFmtId="0" fontId="7" fillId="0" borderId="5" xfId="0" applyFont="1" applyBorder="1" applyAlignment="1">
      <alignment horizontal="right" vertical="top" wrapText="1"/>
    </xf>
    <xf numFmtId="0" fontId="10"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cellXfs>
  <cellStyles count="3">
    <cellStyle name="Comma" xfId="1" builtinId="3"/>
    <cellStyle name="Hyperlink" xfId="2" builtinId="8"/>
    <cellStyle name="Normal" xfId="0" builtinId="0"/>
  </cellStyles>
  <dxfs count="2">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Normal="100" workbookViewId="0">
      <selection activeCell="G16" sqref="G16"/>
    </sheetView>
  </sheetViews>
  <sheetFormatPr defaultColWidth="8.6640625" defaultRowHeight="13.2" outlineLevelCol="1" x14ac:dyDescent="0.25"/>
  <cols>
    <col min="1" max="1" width="23.33203125" bestFit="1" customWidth="1"/>
    <col min="2" max="2" width="20.6640625" customWidth="1"/>
    <col min="3" max="3" width="2.6640625" customWidth="1"/>
    <col min="4" max="5" width="11.109375" customWidth="1" outlineLevel="1"/>
  </cols>
  <sheetData>
    <row r="1" spans="1:5" x14ac:dyDescent="0.25">
      <c r="D1" s="11" t="s">
        <v>27</v>
      </c>
      <c r="E1" s="11" t="s">
        <v>30</v>
      </c>
    </row>
    <row r="2" spans="1:5" x14ac:dyDescent="0.25">
      <c r="A2" t="s">
        <v>16</v>
      </c>
      <c r="B2" s="13" t="s">
        <v>39</v>
      </c>
      <c r="D2" s="12" t="str">
        <f>VLOOKUP($B$2,Mapping!$A:$E,2,FALSE)</f>
        <v>September</v>
      </c>
      <c r="E2" s="12" t="str">
        <f>VLOOKUP($B$2,Mapping!$A:$E,5,FALSE)</f>
        <v>December</v>
      </c>
    </row>
    <row r="4" spans="1:5" x14ac:dyDescent="0.25">
      <c r="A4" t="s">
        <v>17</v>
      </c>
      <c r="B4" s="14">
        <v>2023</v>
      </c>
    </row>
    <row r="6" spans="1:5" x14ac:dyDescent="0.25">
      <c r="A6" t="s">
        <v>101</v>
      </c>
      <c r="B6" s="15">
        <v>45348</v>
      </c>
    </row>
    <row r="8" spans="1:5" x14ac:dyDescent="0.25">
      <c r="A8" t="s">
        <v>56</v>
      </c>
      <c r="B8" s="14" t="s">
        <v>80</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Mapping!$A$2:$A$4</xm:f>
          </x14:formula1>
          <xm:sqref>B2</xm:sqref>
        </x14:dataValidation>
        <x14:dataValidation type="list" allowBlank="1" showInputMessage="1" showErrorMessage="1" xr:uid="{00000000-0002-0000-0000-000001000000}">
          <x14:formula1>
            <xm:f>Mapping!$G$2:$G$20</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142"/>
  <sheetViews>
    <sheetView showGridLines="0" tabSelected="1" zoomScale="85" zoomScaleNormal="85" workbookViewId="0">
      <selection activeCell="I73" sqref="I73"/>
    </sheetView>
  </sheetViews>
  <sheetFormatPr defaultColWidth="8.6640625" defaultRowHeight="13.2" outlineLevelRow="1" x14ac:dyDescent="0.25"/>
  <cols>
    <col min="1" max="1" width="50.6640625" style="2" customWidth="1"/>
    <col min="2" max="2" width="30.109375" style="2" customWidth="1"/>
    <col min="3" max="3" width="41.6640625" style="3" customWidth="1"/>
    <col min="4" max="5" width="30.109375" style="3" customWidth="1"/>
    <col min="6" max="6" width="24.44140625" style="3" customWidth="1"/>
    <col min="7" max="7" width="37.109375" style="3" bestFit="1" customWidth="1"/>
    <col min="8" max="16384" width="8.6640625" style="3"/>
  </cols>
  <sheetData>
    <row r="1" spans="1:6" ht="22.8" x14ac:dyDescent="0.25">
      <c r="A1" s="107" t="s">
        <v>0</v>
      </c>
      <c r="B1" s="108"/>
      <c r="C1" s="108"/>
      <c r="D1" s="108"/>
      <c r="E1" s="108"/>
      <c r="F1" s="109"/>
    </row>
    <row r="2" spans="1:6" x14ac:dyDescent="0.25">
      <c r="A2" s="24"/>
      <c r="F2" s="22"/>
    </row>
    <row r="3" spans="1:6" ht="31.95" customHeight="1" x14ac:dyDescent="0.25">
      <c r="A3" s="115" t="str">
        <f>CONCATENATE("Available to qualified UTM full‐time &amp; part‐time undergraduate and graduate students with childcare provider expenses in ",Input!B2," ",Input!B4,"
(Eligibility is extended to users of on‐campus and off‐campus childcare providers for expenses eligible under the Canada Revenue Agency.)")</f>
        <v>Available to qualified UTM full‐time &amp; part‐time undergraduate and graduate students with childcare provider expenses in Fall   2023
(Eligibility is extended to users of on‐campus and off‐campus childcare providers for expenses eligible under the Canada Revenue Agency.)</v>
      </c>
      <c r="B3" s="116"/>
      <c r="C3" s="116"/>
      <c r="D3" s="116"/>
      <c r="E3" s="116"/>
      <c r="F3" s="117"/>
    </row>
    <row r="4" spans="1:6" ht="13.8" thickBot="1" x14ac:dyDescent="0.3">
      <c r="A4" s="25"/>
      <c r="B4" s="26"/>
      <c r="C4" s="27"/>
      <c r="D4" s="27"/>
      <c r="E4" s="27"/>
      <c r="F4" s="28"/>
    </row>
    <row r="5" spans="1:6" ht="15.6" x14ac:dyDescent="0.25">
      <c r="A5" s="18" t="s">
        <v>1</v>
      </c>
      <c r="B5" s="19"/>
      <c r="C5" s="20"/>
      <c r="D5" s="20"/>
      <c r="E5" s="20"/>
      <c r="F5" s="21"/>
    </row>
    <row r="6" spans="1:6" x14ac:dyDescent="0.25">
      <c r="A6" s="24"/>
      <c r="F6" s="22"/>
    </row>
    <row r="7" spans="1:6" ht="13.8" x14ac:dyDescent="0.25">
      <c r="A7" s="41" t="s">
        <v>2</v>
      </c>
      <c r="B7" s="42"/>
      <c r="C7" s="43"/>
      <c r="F7" s="22"/>
    </row>
    <row r="8" spans="1:6" ht="13.8" x14ac:dyDescent="0.25">
      <c r="A8" s="41" t="s">
        <v>3</v>
      </c>
      <c r="B8" s="42"/>
      <c r="C8" s="43"/>
      <c r="F8" s="22"/>
    </row>
    <row r="9" spans="1:6" ht="13.8" x14ac:dyDescent="0.25">
      <c r="A9" s="41" t="s">
        <v>4</v>
      </c>
      <c r="B9" s="42"/>
      <c r="C9" s="43"/>
      <c r="F9" s="22"/>
    </row>
    <row r="10" spans="1:6" ht="13.8" x14ac:dyDescent="0.25">
      <c r="A10" s="41" t="s">
        <v>5</v>
      </c>
      <c r="B10" s="42"/>
      <c r="C10" s="43"/>
      <c r="F10" s="22"/>
    </row>
    <row r="11" spans="1:6" ht="13.8" x14ac:dyDescent="0.25">
      <c r="A11" s="41" t="s">
        <v>94</v>
      </c>
      <c r="B11" s="42"/>
      <c r="C11" s="44"/>
      <c r="F11" s="22"/>
    </row>
    <row r="12" spans="1:6" ht="13.8" x14ac:dyDescent="0.25">
      <c r="A12" s="41"/>
      <c r="B12" s="42"/>
      <c r="C12" s="45"/>
      <c r="F12" s="22"/>
    </row>
    <row r="13" spans="1:6" ht="13.8" x14ac:dyDescent="0.25">
      <c r="A13" s="120" t="str">
        <f>CONCATENATE("As a registered student at UofT Mississauga for the ",Input!B2," ",Input!B4," session, are you a:")</f>
        <v>As a registered student at UofT Mississauga for the Fall   2023 session, are you a:</v>
      </c>
      <c r="B13" s="121"/>
      <c r="C13" s="43"/>
      <c r="D13" s="17" t="s">
        <v>64</v>
      </c>
      <c r="F13" s="22"/>
    </row>
    <row r="14" spans="1:6" ht="13.8" x14ac:dyDescent="0.25">
      <c r="A14" s="41"/>
      <c r="B14" s="42"/>
      <c r="C14" s="45"/>
      <c r="F14" s="22"/>
    </row>
    <row r="15" spans="1:6" ht="30" customHeight="1" x14ac:dyDescent="0.25">
      <c r="A15" s="120" t="str">
        <f>CONCATENATE("Have you had childcare provider expenses for one or more dependent children under the age of 12 between ",Input!D2," and ",Input!E2," of the current academic year?")</f>
        <v>Have you had childcare provider expenses for one or more dependent children under the age of 12 between September and December of the current academic year?</v>
      </c>
      <c r="B15" s="121"/>
      <c r="C15" s="43"/>
      <c r="D15" s="17" t="str">
        <f>D13</f>
        <v>(Select from dropdown list)</v>
      </c>
      <c r="F15" s="22"/>
    </row>
    <row r="16" spans="1:6" ht="13.8" x14ac:dyDescent="0.25">
      <c r="A16" s="41"/>
      <c r="B16" s="42"/>
      <c r="C16" s="45"/>
      <c r="F16" s="22"/>
    </row>
    <row r="17" spans="1:6" ht="30" customHeight="1" x14ac:dyDescent="0.25">
      <c r="A17" s="120" t="str">
        <f>CONCATENATE("Have you had a spouse or common‐law partner who, any time between ",Input!D2," and ",Input!E2," of the current academic year, has been a UofT student or employee?")</f>
        <v>Have you had a spouse or common‐law partner who, any time between September and December of the current academic year, has been a UofT student or employee?</v>
      </c>
      <c r="B17" s="121"/>
      <c r="C17" s="43"/>
      <c r="D17" s="17" t="str">
        <f>D15</f>
        <v>(Select from dropdown list)</v>
      </c>
      <c r="F17" s="22"/>
    </row>
    <row r="18" spans="1:6" ht="13.8" x14ac:dyDescent="0.25">
      <c r="A18" s="46"/>
      <c r="B18" s="42"/>
      <c r="C18" s="45"/>
      <c r="D18" s="17"/>
      <c r="F18" s="22"/>
    </row>
    <row r="19" spans="1:6" ht="13.8" x14ac:dyDescent="0.25">
      <c r="A19" s="118" t="s">
        <v>11</v>
      </c>
      <c r="B19" s="119"/>
      <c r="C19" s="48"/>
      <c r="D19" s="17" t="str">
        <f>D17</f>
        <v>(Select from dropdown list)</v>
      </c>
      <c r="F19" s="22"/>
    </row>
    <row r="20" spans="1:6" ht="13.8" x14ac:dyDescent="0.25">
      <c r="A20" s="47"/>
      <c r="B20" s="49"/>
      <c r="C20" s="45"/>
      <c r="F20" s="22"/>
    </row>
    <row r="21" spans="1:6" ht="18.45" customHeight="1" x14ac:dyDescent="0.25">
      <c r="A21" s="118" t="s">
        <v>15</v>
      </c>
      <c r="B21" s="119"/>
      <c r="C21" s="50"/>
      <c r="F21" s="22"/>
    </row>
    <row r="22" spans="1:6" ht="18.45" customHeight="1" x14ac:dyDescent="0.25">
      <c r="A22" s="118" t="s">
        <v>37</v>
      </c>
      <c r="B22" s="119"/>
      <c r="C22" s="43"/>
      <c r="F22" s="22"/>
    </row>
    <row r="23" spans="1:6" ht="13.8" x14ac:dyDescent="0.25">
      <c r="A23" s="46"/>
      <c r="B23" s="42"/>
      <c r="C23" s="45"/>
      <c r="F23" s="22"/>
    </row>
    <row r="24" spans="1:6" ht="13.8" x14ac:dyDescent="0.25">
      <c r="A24" s="120" t="s">
        <v>51</v>
      </c>
      <c r="B24" s="121"/>
      <c r="C24" s="43"/>
      <c r="D24" s="17" t="str">
        <f>D37</f>
        <v>(Select from dropdown list)</v>
      </c>
      <c r="F24" s="22"/>
    </row>
    <row r="25" spans="1:6" x14ac:dyDescent="0.25">
      <c r="A25" s="24"/>
      <c r="F25" s="22"/>
    </row>
    <row r="26" spans="1:6" ht="40.950000000000003" customHeight="1" x14ac:dyDescent="0.25">
      <c r="A26" s="120" t="s">
        <v>95</v>
      </c>
      <c r="B26" s="124"/>
      <c r="C26" s="124"/>
      <c r="D26" s="124"/>
      <c r="E26" s="124"/>
      <c r="F26" s="125"/>
    </row>
    <row r="27" spans="1:6" ht="13.8" thickBot="1" x14ac:dyDescent="0.3">
      <c r="A27" s="25"/>
      <c r="B27" s="26"/>
      <c r="C27" s="27"/>
      <c r="D27" s="27"/>
      <c r="E27" s="27"/>
      <c r="F27" s="28"/>
    </row>
    <row r="28" spans="1:6" ht="15.6" x14ac:dyDescent="0.25">
      <c r="A28" s="18" t="s">
        <v>20</v>
      </c>
      <c r="B28" s="19"/>
      <c r="C28" s="20"/>
      <c r="D28" s="20"/>
      <c r="E28" s="20"/>
      <c r="F28" s="21"/>
    </row>
    <row r="29" spans="1:6" ht="27" customHeight="1" x14ac:dyDescent="0.25">
      <c r="A29" s="51" t="s">
        <v>86</v>
      </c>
      <c r="B29" s="52" t="s">
        <v>21</v>
      </c>
      <c r="C29" s="52" t="str">
        <f>CONCATENATE("Age at the time of ",Input!B2," ",Input!B4," term")</f>
        <v>Age at the time of Fall   2023 term</v>
      </c>
      <c r="D29" s="6"/>
      <c r="F29" s="22"/>
    </row>
    <row r="30" spans="1:6" ht="13.8" x14ac:dyDescent="0.25">
      <c r="A30" s="78" t="s">
        <v>97</v>
      </c>
      <c r="B30" s="53"/>
      <c r="C30" s="54"/>
      <c r="D30" s="17" t="s">
        <v>64</v>
      </c>
      <c r="E30" s="23"/>
      <c r="F30" s="22"/>
    </row>
    <row r="31" spans="1:6" ht="13.8" x14ac:dyDescent="0.25">
      <c r="A31" s="78" t="s">
        <v>98</v>
      </c>
      <c r="B31" s="53"/>
      <c r="C31" s="54"/>
      <c r="D31" s="17" t="s">
        <v>64</v>
      </c>
      <c r="E31" s="23"/>
      <c r="F31" s="22"/>
    </row>
    <row r="32" spans="1:6" ht="13.8" x14ac:dyDescent="0.25">
      <c r="A32" s="78" t="s">
        <v>99</v>
      </c>
      <c r="B32" s="53"/>
      <c r="C32" s="54"/>
      <c r="D32" s="17" t="s">
        <v>64</v>
      </c>
      <c r="E32" s="23"/>
      <c r="F32" s="22"/>
    </row>
    <row r="33" spans="1:6" ht="13.8" x14ac:dyDescent="0.25">
      <c r="A33" s="78"/>
      <c r="B33" s="53"/>
      <c r="C33" s="54"/>
      <c r="D33" s="17" t="s">
        <v>64</v>
      </c>
      <c r="E33" s="23"/>
      <c r="F33" s="22"/>
    </row>
    <row r="34" spans="1:6" ht="13.8" x14ac:dyDescent="0.25">
      <c r="A34" s="46"/>
      <c r="B34" s="42"/>
      <c r="C34" s="45"/>
      <c r="F34" s="22"/>
    </row>
    <row r="35" spans="1:6" ht="13.95" customHeight="1" x14ac:dyDescent="0.25">
      <c r="A35" s="131" t="s">
        <v>22</v>
      </c>
      <c r="B35" s="132"/>
      <c r="C35" s="43"/>
      <c r="D35" s="17" t="str">
        <f>D19</f>
        <v>(Select from dropdown list)</v>
      </c>
      <c r="F35" s="22"/>
    </row>
    <row r="36" spans="1:6" ht="13.8" x14ac:dyDescent="0.25">
      <c r="A36" s="46"/>
      <c r="B36" s="42"/>
      <c r="C36" s="45"/>
      <c r="F36" s="22"/>
    </row>
    <row r="37" spans="1:6" ht="13.8" x14ac:dyDescent="0.25">
      <c r="A37" s="131" t="s">
        <v>93</v>
      </c>
      <c r="B37" s="132"/>
      <c r="C37" s="43"/>
      <c r="D37" s="17" t="str">
        <f>D35</f>
        <v>(Select from dropdown list)</v>
      </c>
      <c r="F37" s="22"/>
    </row>
    <row r="38" spans="1:6" ht="13.8" x14ac:dyDescent="0.25">
      <c r="A38" s="46"/>
      <c r="B38" s="42"/>
      <c r="C38" s="45"/>
      <c r="F38" s="22"/>
    </row>
    <row r="39" spans="1:6" ht="14.4" thickBot="1" x14ac:dyDescent="0.3">
      <c r="A39" s="55"/>
      <c r="B39" s="56"/>
      <c r="C39" s="57"/>
      <c r="D39" s="27"/>
      <c r="E39" s="27"/>
      <c r="F39" s="28"/>
    </row>
    <row r="40" spans="1:6" ht="15.6" x14ac:dyDescent="0.25">
      <c r="A40" s="18" t="s">
        <v>23</v>
      </c>
      <c r="B40" s="19"/>
      <c r="C40" s="20"/>
      <c r="D40" s="20"/>
      <c r="E40" s="20"/>
      <c r="F40" s="21"/>
    </row>
    <row r="41" spans="1:6" ht="13.8" x14ac:dyDescent="0.25">
      <c r="A41" s="46"/>
      <c r="B41" s="42"/>
      <c r="C41" s="45"/>
      <c r="F41" s="22"/>
    </row>
    <row r="42" spans="1:6" ht="13.8" x14ac:dyDescent="0.25">
      <c r="A42" s="58" t="s">
        <v>87</v>
      </c>
      <c r="B42" s="42"/>
      <c r="C42" s="45"/>
      <c r="F42" s="22"/>
    </row>
    <row r="43" spans="1:6" ht="13.8" x14ac:dyDescent="0.25">
      <c r="A43" s="46" t="s">
        <v>89</v>
      </c>
      <c r="B43" s="114"/>
      <c r="C43" s="114"/>
      <c r="F43" s="22"/>
    </row>
    <row r="44" spans="1:6" ht="15.45" customHeight="1" x14ac:dyDescent="0.25">
      <c r="A44" s="46" t="s">
        <v>24</v>
      </c>
      <c r="B44" s="114"/>
      <c r="C44" s="114"/>
      <c r="F44" s="22"/>
    </row>
    <row r="45" spans="1:6" ht="15.45" customHeight="1" x14ac:dyDescent="0.25">
      <c r="A45" s="46" t="s">
        <v>5</v>
      </c>
      <c r="B45" s="114"/>
      <c r="C45" s="114"/>
      <c r="F45" s="22"/>
    </row>
    <row r="46" spans="1:6" ht="15.45" customHeight="1" x14ac:dyDescent="0.25">
      <c r="A46" s="46" t="s">
        <v>25</v>
      </c>
      <c r="B46" s="114"/>
      <c r="C46" s="114"/>
      <c r="F46" s="22"/>
    </row>
    <row r="47" spans="1:6" ht="15.45" customHeight="1" x14ac:dyDescent="0.25">
      <c r="A47" s="46"/>
      <c r="B47" s="114"/>
      <c r="C47" s="114"/>
      <c r="F47" s="22"/>
    </row>
    <row r="48" spans="1:6" ht="13.8" x14ac:dyDescent="0.25">
      <c r="A48" s="46"/>
      <c r="B48" s="42"/>
      <c r="C48" s="45"/>
      <c r="F48" s="22"/>
    </row>
    <row r="49" spans="1:6" ht="13.8" x14ac:dyDescent="0.25">
      <c r="A49" s="46"/>
      <c r="B49" s="42"/>
      <c r="C49" s="45"/>
      <c r="F49" s="22"/>
    </row>
    <row r="50" spans="1:6" ht="13.8" x14ac:dyDescent="0.25">
      <c r="A50" s="58" t="s">
        <v>88</v>
      </c>
      <c r="B50" s="42"/>
      <c r="C50" s="45"/>
      <c r="F50" s="22"/>
    </row>
    <row r="51" spans="1:6" ht="13.8" x14ac:dyDescent="0.25">
      <c r="A51" s="46" t="s">
        <v>89</v>
      </c>
      <c r="B51" s="114"/>
      <c r="C51" s="114"/>
      <c r="F51" s="22"/>
    </row>
    <row r="52" spans="1:6" ht="13.8" x14ac:dyDescent="0.25">
      <c r="A52" s="46" t="s">
        <v>24</v>
      </c>
      <c r="B52" s="114"/>
      <c r="C52" s="114"/>
      <c r="F52" s="22"/>
    </row>
    <row r="53" spans="1:6" ht="13.8" x14ac:dyDescent="0.25">
      <c r="A53" s="46" t="s">
        <v>5</v>
      </c>
      <c r="B53" s="114"/>
      <c r="C53" s="114"/>
      <c r="F53" s="22"/>
    </row>
    <row r="54" spans="1:6" ht="13.8" x14ac:dyDescent="0.25">
      <c r="A54" s="46" t="s">
        <v>25</v>
      </c>
      <c r="B54" s="114"/>
      <c r="C54" s="114"/>
      <c r="F54" s="22"/>
    </row>
    <row r="55" spans="1:6" ht="13.8" x14ac:dyDescent="0.25">
      <c r="A55" s="46"/>
      <c r="B55" s="114"/>
      <c r="C55" s="114"/>
      <c r="F55" s="22"/>
    </row>
    <row r="56" spans="1:6" ht="13.8" x14ac:dyDescent="0.25">
      <c r="A56" s="46"/>
      <c r="B56" s="42"/>
      <c r="C56" s="45"/>
      <c r="F56" s="22"/>
    </row>
    <row r="57" spans="1:6" ht="13.8" x14ac:dyDescent="0.25">
      <c r="A57" s="46"/>
      <c r="B57" s="42"/>
      <c r="C57" s="45"/>
      <c r="F57" s="22"/>
    </row>
    <row r="58" spans="1:6" ht="13.8" x14ac:dyDescent="0.25">
      <c r="A58" s="58" t="s">
        <v>90</v>
      </c>
      <c r="B58" s="42"/>
      <c r="C58" s="45"/>
      <c r="F58" s="22"/>
    </row>
    <row r="59" spans="1:6" ht="13.8" x14ac:dyDescent="0.25">
      <c r="A59" s="46" t="s">
        <v>89</v>
      </c>
      <c r="B59" s="114"/>
      <c r="C59" s="114"/>
      <c r="F59" s="22"/>
    </row>
    <row r="60" spans="1:6" ht="13.8" x14ac:dyDescent="0.25">
      <c r="A60" s="46" t="s">
        <v>24</v>
      </c>
      <c r="B60" s="114"/>
      <c r="C60" s="114"/>
      <c r="F60" s="22"/>
    </row>
    <row r="61" spans="1:6" ht="13.8" x14ac:dyDescent="0.25">
      <c r="A61" s="46" t="s">
        <v>5</v>
      </c>
      <c r="B61" s="114"/>
      <c r="C61" s="114"/>
      <c r="F61" s="22"/>
    </row>
    <row r="62" spans="1:6" ht="13.8" x14ac:dyDescent="0.25">
      <c r="A62" s="46" t="s">
        <v>25</v>
      </c>
      <c r="B62" s="114"/>
      <c r="C62" s="114"/>
      <c r="F62" s="22"/>
    </row>
    <row r="63" spans="1:6" ht="13.8" x14ac:dyDescent="0.25">
      <c r="A63" s="46"/>
      <c r="B63" s="114"/>
      <c r="C63" s="114"/>
      <c r="F63" s="22"/>
    </row>
    <row r="64" spans="1:6" x14ac:dyDescent="0.25">
      <c r="A64" s="24"/>
      <c r="F64" s="22"/>
    </row>
    <row r="65" spans="1:6" ht="13.8" thickBot="1" x14ac:dyDescent="0.3">
      <c r="A65" s="25"/>
      <c r="B65" s="26"/>
      <c r="C65" s="27"/>
      <c r="D65" s="27"/>
      <c r="E65" s="27"/>
      <c r="F65" s="28"/>
    </row>
    <row r="66" spans="1:6" ht="15.6" x14ac:dyDescent="0.25">
      <c r="A66" s="18" t="s">
        <v>26</v>
      </c>
      <c r="B66" s="19"/>
      <c r="C66" s="20"/>
      <c r="D66" s="20"/>
      <c r="E66" s="20"/>
      <c r="F66" s="21"/>
    </row>
    <row r="67" spans="1:6" x14ac:dyDescent="0.25">
      <c r="A67" s="24"/>
      <c r="F67" s="22"/>
    </row>
    <row r="68" spans="1:6" ht="13.8" x14ac:dyDescent="0.25">
      <c r="A68" s="59" t="str">
        <f>CONCATENATE(Input!B2," ",Input!B4," Term")</f>
        <v>Fall   2023 Term</v>
      </c>
      <c r="B68" s="75" t="str">
        <f>VLOOKUP(LEFT($A68,6),Mapping!$A:$E,2,FALSE)</f>
        <v>September</v>
      </c>
      <c r="C68" s="75" t="str">
        <f>VLOOKUP(LEFT($A68,6),Mapping!$A:$E,3,FALSE)</f>
        <v>October</v>
      </c>
      <c r="D68" s="75" t="str">
        <f>VLOOKUP(LEFT($A68,6),Mapping!$A:$E,4,FALSE)</f>
        <v>November</v>
      </c>
      <c r="E68" s="75" t="str">
        <f>VLOOKUP(LEFT($A68,6),Mapping!$A:$E,5,FALSE)</f>
        <v>December</v>
      </c>
      <c r="F68" s="60" t="s">
        <v>70</v>
      </c>
    </row>
    <row r="69" spans="1:6" s="104" customFormat="1" ht="13.8" x14ac:dyDescent="0.25">
      <c r="A69" s="58" t="s">
        <v>87</v>
      </c>
      <c r="B69" s="102"/>
      <c r="C69" s="102"/>
      <c r="D69" s="102"/>
      <c r="E69" s="102"/>
      <c r="F69" s="103"/>
    </row>
    <row r="70" spans="1:6" ht="13.8" x14ac:dyDescent="0.25">
      <c r="A70" s="46" t="s">
        <v>33</v>
      </c>
      <c r="B70" s="61"/>
      <c r="C70" s="61"/>
      <c r="D70" s="61"/>
      <c r="E70" s="61"/>
      <c r="F70" s="62">
        <f>SUM(B70:E70)</f>
        <v>0</v>
      </c>
    </row>
    <row r="71" spans="1:6" ht="13.8" x14ac:dyDescent="0.25">
      <c r="A71" s="46" t="s">
        <v>34</v>
      </c>
      <c r="B71" s="63"/>
      <c r="C71" s="63"/>
      <c r="D71" s="63"/>
      <c r="E71" s="63"/>
      <c r="F71" s="64"/>
    </row>
    <row r="72" spans="1:6" ht="13.8" x14ac:dyDescent="0.25">
      <c r="A72" s="58" t="s">
        <v>35</v>
      </c>
      <c r="B72" s="65">
        <f>B70*B71</f>
        <v>0</v>
      </c>
      <c r="C72" s="65">
        <f t="shared" ref="C72:E72" si="0">C70*C71</f>
        <v>0</v>
      </c>
      <c r="D72" s="65">
        <f t="shared" si="0"/>
        <v>0</v>
      </c>
      <c r="E72" s="65">
        <f t="shared" si="0"/>
        <v>0</v>
      </c>
      <c r="F72" s="66">
        <f>SUM(B72:E72)</f>
        <v>0</v>
      </c>
    </row>
    <row r="73" spans="1:6" ht="34.200000000000003" customHeight="1" x14ac:dyDescent="0.25">
      <c r="A73" s="46" t="s">
        <v>38</v>
      </c>
      <c r="B73" s="67"/>
      <c r="C73" s="67"/>
      <c r="D73" s="67"/>
      <c r="E73" s="67"/>
      <c r="F73" s="68">
        <f>SUM(B73:E73)</f>
        <v>0</v>
      </c>
    </row>
    <row r="74" spans="1:6" ht="14.4" thickBot="1" x14ac:dyDescent="0.3">
      <c r="A74" s="58" t="s">
        <v>36</v>
      </c>
      <c r="B74" s="69">
        <f>B72-B73</f>
        <v>0</v>
      </c>
      <c r="C74" s="69">
        <f t="shared" ref="C74:F74" si="1">C72-C73</f>
        <v>0</v>
      </c>
      <c r="D74" s="69">
        <f t="shared" si="1"/>
        <v>0</v>
      </c>
      <c r="E74" s="69">
        <f t="shared" si="1"/>
        <v>0</v>
      </c>
      <c r="F74" s="70">
        <f t="shared" si="1"/>
        <v>0</v>
      </c>
    </row>
    <row r="75" spans="1:6" ht="13.8" x14ac:dyDescent="0.25">
      <c r="A75" s="46"/>
      <c r="B75" s="42"/>
      <c r="C75" s="45"/>
      <c r="D75" s="45"/>
      <c r="E75" s="45"/>
      <c r="F75" s="71"/>
    </row>
    <row r="76" spans="1:6" s="104" customFormat="1" ht="13.8" x14ac:dyDescent="0.25">
      <c r="A76" s="58" t="s">
        <v>88</v>
      </c>
      <c r="B76" s="102"/>
      <c r="C76" s="102"/>
      <c r="D76" s="102"/>
      <c r="E76" s="102"/>
      <c r="F76" s="103"/>
    </row>
    <row r="77" spans="1:6" ht="13.8" x14ac:dyDescent="0.25">
      <c r="A77" s="100" t="s">
        <v>33</v>
      </c>
      <c r="B77" s="61"/>
      <c r="C77" s="61"/>
      <c r="D77" s="61"/>
      <c r="E77" s="61"/>
      <c r="F77" s="62">
        <f>SUM(B77:E77)</f>
        <v>0</v>
      </c>
    </row>
    <row r="78" spans="1:6" ht="13.8" x14ac:dyDescent="0.25">
      <c r="A78" s="100" t="s">
        <v>34</v>
      </c>
      <c r="B78" s="63"/>
      <c r="C78" s="63"/>
      <c r="D78" s="63"/>
      <c r="E78" s="63"/>
      <c r="F78" s="64"/>
    </row>
    <row r="79" spans="1:6" ht="13.8" x14ac:dyDescent="0.25">
      <c r="A79" s="58" t="s">
        <v>35</v>
      </c>
      <c r="B79" s="65">
        <f>B77*B78</f>
        <v>0</v>
      </c>
      <c r="C79" s="65">
        <f t="shared" ref="C79:E79" si="2">C77*C78</f>
        <v>0</v>
      </c>
      <c r="D79" s="65">
        <f t="shared" si="2"/>
        <v>0</v>
      </c>
      <c r="E79" s="65">
        <f t="shared" si="2"/>
        <v>0</v>
      </c>
      <c r="F79" s="66">
        <f>SUM(B79:E79)</f>
        <v>0</v>
      </c>
    </row>
    <row r="80" spans="1:6" ht="34.200000000000003" customHeight="1" x14ac:dyDescent="0.25">
      <c r="A80" s="100" t="s">
        <v>38</v>
      </c>
      <c r="B80" s="67"/>
      <c r="C80" s="67"/>
      <c r="D80" s="67"/>
      <c r="E80" s="67"/>
      <c r="F80" s="68">
        <f>SUM(B80:E80)</f>
        <v>0</v>
      </c>
    </row>
    <row r="81" spans="1:6" ht="14.4" thickBot="1" x14ac:dyDescent="0.3">
      <c r="A81" s="58" t="s">
        <v>36</v>
      </c>
      <c r="B81" s="69">
        <f>B79-B80</f>
        <v>0</v>
      </c>
      <c r="C81" s="69">
        <f t="shared" ref="C81:F81" si="3">C79-C80</f>
        <v>0</v>
      </c>
      <c r="D81" s="69">
        <f t="shared" si="3"/>
        <v>0</v>
      </c>
      <c r="E81" s="69">
        <f t="shared" si="3"/>
        <v>0</v>
      </c>
      <c r="F81" s="70">
        <f t="shared" si="3"/>
        <v>0</v>
      </c>
    </row>
    <row r="82" spans="1:6" ht="13.8" x14ac:dyDescent="0.25">
      <c r="A82" s="100"/>
      <c r="B82" s="101"/>
      <c r="C82" s="45"/>
      <c r="D82" s="45"/>
      <c r="E82" s="45"/>
      <c r="F82" s="71"/>
    </row>
    <row r="83" spans="1:6" s="104" customFormat="1" ht="13.8" x14ac:dyDescent="0.25">
      <c r="A83" s="58" t="s">
        <v>90</v>
      </c>
      <c r="B83" s="102"/>
      <c r="C83" s="102"/>
      <c r="D83" s="102"/>
      <c r="E83" s="102"/>
      <c r="F83" s="103"/>
    </row>
    <row r="84" spans="1:6" ht="13.8" x14ac:dyDescent="0.25">
      <c r="A84" s="100" t="s">
        <v>33</v>
      </c>
      <c r="B84" s="61"/>
      <c r="C84" s="61"/>
      <c r="D84" s="61"/>
      <c r="E84" s="61"/>
      <c r="F84" s="62">
        <f>SUM(B84:E84)</f>
        <v>0</v>
      </c>
    </row>
    <row r="85" spans="1:6" ht="13.8" x14ac:dyDescent="0.25">
      <c r="A85" s="100" t="s">
        <v>34</v>
      </c>
      <c r="B85" s="63"/>
      <c r="C85" s="63"/>
      <c r="D85" s="63"/>
      <c r="E85" s="63"/>
      <c r="F85" s="64"/>
    </row>
    <row r="86" spans="1:6" ht="13.8" x14ac:dyDescent="0.25">
      <c r="A86" s="58" t="s">
        <v>35</v>
      </c>
      <c r="B86" s="65">
        <f>B84*B85</f>
        <v>0</v>
      </c>
      <c r="C86" s="65">
        <f t="shared" ref="C86:E86" si="4">C84*C85</f>
        <v>0</v>
      </c>
      <c r="D86" s="65">
        <f t="shared" si="4"/>
        <v>0</v>
      </c>
      <c r="E86" s="65">
        <f t="shared" si="4"/>
        <v>0</v>
      </c>
      <c r="F86" s="66">
        <f>SUM(B86:E86)</f>
        <v>0</v>
      </c>
    </row>
    <row r="87" spans="1:6" ht="34.200000000000003" customHeight="1" x14ac:dyDescent="0.25">
      <c r="A87" s="100" t="s">
        <v>38</v>
      </c>
      <c r="B87" s="67"/>
      <c r="C87" s="67"/>
      <c r="D87" s="67"/>
      <c r="E87" s="67"/>
      <c r="F87" s="68">
        <f>SUM(B87:E87)</f>
        <v>0</v>
      </c>
    </row>
    <row r="88" spans="1:6" ht="14.4" thickBot="1" x14ac:dyDescent="0.3">
      <c r="A88" s="58" t="s">
        <v>36</v>
      </c>
      <c r="B88" s="69">
        <f>B86-B87</f>
        <v>0</v>
      </c>
      <c r="C88" s="69">
        <f t="shared" ref="C88:F88" si="5">C86-C87</f>
        <v>0</v>
      </c>
      <c r="D88" s="69">
        <f t="shared" si="5"/>
        <v>0</v>
      </c>
      <c r="E88" s="69">
        <f t="shared" si="5"/>
        <v>0</v>
      </c>
      <c r="F88" s="70">
        <f t="shared" si="5"/>
        <v>0</v>
      </c>
    </row>
    <row r="89" spans="1:6" ht="13.8" x14ac:dyDescent="0.25">
      <c r="A89" s="100"/>
      <c r="B89" s="101"/>
      <c r="C89" s="45"/>
      <c r="D89" s="45"/>
      <c r="E89" s="45"/>
      <c r="F89" s="71"/>
    </row>
    <row r="90" spans="1:6" ht="14.4" thickBot="1" x14ac:dyDescent="0.3">
      <c r="A90" s="58" t="s">
        <v>100</v>
      </c>
      <c r="B90" s="105">
        <f>+B74+B81+B88</f>
        <v>0</v>
      </c>
      <c r="C90" s="105">
        <f t="shared" ref="C90:F90" si="6">+C74+C81+C88</f>
        <v>0</v>
      </c>
      <c r="D90" s="105">
        <f t="shared" si="6"/>
        <v>0</v>
      </c>
      <c r="E90" s="105">
        <f t="shared" si="6"/>
        <v>0</v>
      </c>
      <c r="F90" s="106">
        <f t="shared" si="6"/>
        <v>0</v>
      </c>
    </row>
    <row r="91" spans="1:6" ht="14.4" thickTop="1" x14ac:dyDescent="0.25">
      <c r="A91" s="100"/>
      <c r="B91" s="101"/>
      <c r="C91" s="45"/>
      <c r="D91" s="45"/>
      <c r="E91" s="45"/>
      <c r="F91" s="71"/>
    </row>
    <row r="92" spans="1:6" ht="53.7" customHeight="1" x14ac:dyDescent="0.25">
      <c r="A92" s="110" t="s">
        <v>40</v>
      </c>
      <c r="B92" s="113"/>
      <c r="C92" s="113"/>
      <c r="D92" s="113"/>
      <c r="E92" s="113"/>
      <c r="F92" s="112"/>
    </row>
    <row r="93" spans="1:6" ht="14.4" thickBot="1" x14ac:dyDescent="0.3">
      <c r="A93" s="55"/>
      <c r="B93" s="56"/>
      <c r="C93" s="57"/>
      <c r="D93" s="57"/>
      <c r="E93" s="57"/>
      <c r="F93" s="72"/>
    </row>
    <row r="94" spans="1:6" ht="15.6" x14ac:dyDescent="0.25">
      <c r="A94" s="18" t="s">
        <v>50</v>
      </c>
      <c r="B94" s="19"/>
      <c r="C94" s="20"/>
      <c r="D94" s="20"/>
      <c r="E94" s="20"/>
      <c r="F94" s="21"/>
    </row>
    <row r="95" spans="1:6" ht="13.8" x14ac:dyDescent="0.25">
      <c r="A95" s="80"/>
      <c r="B95" s="83"/>
      <c r="C95" s="84"/>
      <c r="D95" s="84"/>
      <c r="E95" s="84"/>
      <c r="F95" s="71"/>
    </row>
    <row r="96" spans="1:6" ht="47.7" customHeight="1" x14ac:dyDescent="0.25">
      <c r="A96" s="110" t="s">
        <v>82</v>
      </c>
      <c r="B96" s="111"/>
      <c r="C96" s="111"/>
      <c r="D96" s="111"/>
      <c r="E96" s="111"/>
      <c r="F96" s="112"/>
    </row>
    <row r="97" spans="1:6" ht="13.8" x14ac:dyDescent="0.25">
      <c r="A97" s="80"/>
      <c r="B97" s="83"/>
      <c r="C97" s="84"/>
      <c r="D97" s="84"/>
      <c r="E97" s="84"/>
      <c r="F97" s="71"/>
    </row>
    <row r="98" spans="1:6" ht="13.8" x14ac:dyDescent="0.25">
      <c r="A98" s="80"/>
      <c r="B98" s="83"/>
      <c r="C98" s="84"/>
      <c r="D98" s="84"/>
      <c r="E98" s="84"/>
      <c r="F98" s="71"/>
    </row>
    <row r="99" spans="1:6" ht="13.8" x14ac:dyDescent="0.25">
      <c r="A99" s="80"/>
      <c r="B99" s="83"/>
      <c r="C99" s="84"/>
      <c r="D99" s="84"/>
      <c r="E99" s="84"/>
      <c r="F99" s="71"/>
    </row>
    <row r="100" spans="1:6" ht="13.8" x14ac:dyDescent="0.25">
      <c r="A100" s="80"/>
      <c r="B100" s="83"/>
      <c r="C100" s="84"/>
      <c r="D100" s="84"/>
      <c r="E100" s="84"/>
      <c r="F100" s="71"/>
    </row>
    <row r="101" spans="1:6" ht="13.8" x14ac:dyDescent="0.25">
      <c r="A101" s="80"/>
      <c r="B101" s="83"/>
      <c r="C101" s="84"/>
      <c r="D101" s="84"/>
      <c r="E101" s="84"/>
      <c r="F101" s="71"/>
    </row>
    <row r="102" spans="1:6" ht="13.8" x14ac:dyDescent="0.25">
      <c r="A102" s="129"/>
      <c r="B102" s="130"/>
      <c r="C102" s="84"/>
      <c r="D102" s="73"/>
      <c r="E102" s="74"/>
      <c r="F102" s="71"/>
    </row>
    <row r="103" spans="1:6" ht="13.8" x14ac:dyDescent="0.25">
      <c r="A103" s="58" t="s">
        <v>52</v>
      </c>
      <c r="B103" s="83"/>
      <c r="C103" s="84"/>
      <c r="D103" s="85" t="s">
        <v>53</v>
      </c>
      <c r="E103" s="84"/>
      <c r="F103" s="71"/>
    </row>
    <row r="104" spans="1:6" ht="13.8" x14ac:dyDescent="0.25">
      <c r="A104" s="80" t="s">
        <v>96</v>
      </c>
      <c r="B104" s="83"/>
      <c r="C104" s="84"/>
      <c r="D104" s="84"/>
      <c r="E104" s="84"/>
      <c r="F104" s="71"/>
    </row>
    <row r="105" spans="1:6" ht="14.4" thickBot="1" x14ac:dyDescent="0.3">
      <c r="A105" s="55"/>
      <c r="B105" s="56"/>
      <c r="C105" s="57"/>
      <c r="D105" s="57"/>
      <c r="E105" s="57"/>
      <c r="F105" s="72"/>
    </row>
    <row r="106" spans="1:6" ht="15.6" x14ac:dyDescent="0.25">
      <c r="A106" s="18" t="s">
        <v>54</v>
      </c>
      <c r="B106" s="19"/>
      <c r="C106" s="20"/>
      <c r="D106" s="20"/>
      <c r="E106" s="20"/>
      <c r="F106" s="21"/>
    </row>
    <row r="107" spans="1:6" ht="13.8" x14ac:dyDescent="0.25">
      <c r="A107" s="133" t="str">
        <f>CONCATENATE("Submit completed application (this form in excel file and supporting documents in PDF) no later than ",TEXT(Input!B6,"mmm dd, yyyy")," to")</f>
        <v>Submit completed application (this form in excel file and supporting documents in PDF) no later than Feb 26, 2024 to</v>
      </c>
      <c r="B107" s="134"/>
      <c r="C107" s="134"/>
      <c r="D107" s="134"/>
      <c r="E107" s="134"/>
      <c r="F107" s="135"/>
    </row>
    <row r="108" spans="1:6" ht="27.6" x14ac:dyDescent="0.25">
      <c r="A108" s="76" t="s">
        <v>55</v>
      </c>
      <c r="B108" s="86"/>
      <c r="C108" s="87"/>
      <c r="D108" s="87"/>
      <c r="E108" s="87"/>
      <c r="F108" s="77"/>
    </row>
    <row r="109" spans="1:6" ht="13.8" x14ac:dyDescent="0.25">
      <c r="A109" s="110" t="str">
        <f>CONCATENATE("Responses to applications are anticipated by the end of ",Input!B8," by email.")</f>
        <v>Responses to applications are anticipated by the end of April by email.</v>
      </c>
      <c r="B109" s="111"/>
      <c r="C109" s="111"/>
      <c r="D109" s="111"/>
      <c r="E109" s="111"/>
      <c r="F109" s="112"/>
    </row>
    <row r="110" spans="1:6" x14ac:dyDescent="0.25">
      <c r="A110" s="79"/>
      <c r="B110" s="81"/>
      <c r="C110" s="82"/>
      <c r="D110" s="82"/>
      <c r="E110" s="82"/>
      <c r="F110" s="22"/>
    </row>
    <row r="111" spans="1:6" ht="49.2" customHeight="1" x14ac:dyDescent="0.25">
      <c r="A111" s="126" t="s">
        <v>57</v>
      </c>
      <c r="B111" s="127"/>
      <c r="C111" s="127"/>
      <c r="D111" s="127"/>
      <c r="E111" s="127"/>
      <c r="F111" s="128"/>
    </row>
    <row r="112" spans="1:6" x14ac:dyDescent="0.25">
      <c r="A112" s="79"/>
      <c r="B112" s="81"/>
      <c r="C112" s="82"/>
      <c r="D112" s="82"/>
      <c r="E112" s="82"/>
      <c r="F112" s="22"/>
    </row>
    <row r="113" spans="1:6" ht="13.8" hidden="1" outlineLevel="1" thickBot="1" x14ac:dyDescent="0.3">
      <c r="A113" s="25"/>
      <c r="B113" s="26"/>
      <c r="C113" s="27"/>
      <c r="D113" s="27"/>
      <c r="E113" s="27"/>
      <c r="F113" s="28"/>
    </row>
    <row r="114" spans="1:6" ht="15.6" hidden="1" outlineLevel="1" x14ac:dyDescent="0.25">
      <c r="A114" s="31" t="s">
        <v>83</v>
      </c>
      <c r="B114" s="32"/>
      <c r="C114" s="33"/>
      <c r="D114" s="33"/>
      <c r="E114" s="33"/>
      <c r="F114" s="34"/>
    </row>
    <row r="115" spans="1:6" ht="15.6" hidden="1" outlineLevel="1" x14ac:dyDescent="0.25">
      <c r="A115" s="35" t="s">
        <v>41</v>
      </c>
      <c r="B115" s="88"/>
      <c r="C115" s="89"/>
      <c r="D115" s="89"/>
      <c r="E115" s="89"/>
      <c r="F115" s="36"/>
    </row>
    <row r="116" spans="1:6" hidden="1" outlineLevel="1" x14ac:dyDescent="0.25">
      <c r="A116" s="29"/>
      <c r="B116" s="81"/>
      <c r="C116" s="82"/>
      <c r="D116" s="82"/>
      <c r="E116" s="82"/>
      <c r="F116" s="22"/>
    </row>
    <row r="117" spans="1:6" ht="26.4" hidden="1" outlineLevel="1" x14ac:dyDescent="0.25">
      <c r="A117" s="79"/>
      <c r="B117" s="90" t="s">
        <v>48</v>
      </c>
      <c r="C117" s="90" t="s">
        <v>49</v>
      </c>
      <c r="D117" s="82"/>
      <c r="E117" s="82"/>
      <c r="F117" s="22"/>
    </row>
    <row r="118" spans="1:6" hidden="1" outlineLevel="1" x14ac:dyDescent="0.25">
      <c r="A118" s="79" t="s">
        <v>42</v>
      </c>
      <c r="B118" s="91">
        <v>200</v>
      </c>
      <c r="C118" s="92">
        <v>40</v>
      </c>
      <c r="D118" s="82"/>
      <c r="E118" s="82"/>
      <c r="F118" s="22"/>
    </row>
    <row r="119" spans="1:6" hidden="1" outlineLevel="1" x14ac:dyDescent="0.25">
      <c r="A119" s="79" t="s">
        <v>43</v>
      </c>
      <c r="B119" s="91">
        <v>150</v>
      </c>
      <c r="C119" s="92">
        <v>30</v>
      </c>
      <c r="D119" s="82"/>
      <c r="E119" s="82"/>
      <c r="F119" s="22"/>
    </row>
    <row r="120" spans="1:6" hidden="1" outlineLevel="1" x14ac:dyDescent="0.25">
      <c r="A120" s="79" t="s">
        <v>44</v>
      </c>
      <c r="B120" s="91">
        <v>100</v>
      </c>
      <c r="C120" s="92">
        <v>20</v>
      </c>
      <c r="D120" s="82"/>
      <c r="E120" s="82"/>
      <c r="F120" s="22"/>
    </row>
    <row r="121" spans="1:6" hidden="1" outlineLevel="1" x14ac:dyDescent="0.25">
      <c r="A121" s="79" t="s">
        <v>45</v>
      </c>
      <c r="B121" s="91">
        <v>50</v>
      </c>
      <c r="C121" s="92">
        <v>10</v>
      </c>
      <c r="D121" s="82"/>
      <c r="E121" s="82"/>
      <c r="F121" s="22"/>
    </row>
    <row r="122" spans="1:6" hidden="1" outlineLevel="1" x14ac:dyDescent="0.25">
      <c r="A122" s="79"/>
      <c r="B122" s="81"/>
      <c r="C122" s="82"/>
      <c r="D122" s="82"/>
      <c r="E122" s="82"/>
      <c r="F122" s="22"/>
    </row>
    <row r="123" spans="1:6" hidden="1" outlineLevel="1" x14ac:dyDescent="0.25">
      <c r="A123" s="122" t="s">
        <v>46</v>
      </c>
      <c r="B123" s="123"/>
      <c r="C123" s="123"/>
      <c r="D123" s="123"/>
      <c r="E123" s="123"/>
      <c r="F123" s="22"/>
    </row>
    <row r="124" spans="1:6" hidden="1" outlineLevel="1" x14ac:dyDescent="0.25">
      <c r="A124" s="122" t="s">
        <v>47</v>
      </c>
      <c r="B124" s="123"/>
      <c r="C124" s="123"/>
      <c r="D124" s="123"/>
      <c r="E124" s="123"/>
      <c r="F124" s="22"/>
    </row>
    <row r="125" spans="1:6" hidden="1" outlineLevel="1" x14ac:dyDescent="0.25">
      <c r="A125" s="79"/>
      <c r="B125" s="81"/>
      <c r="C125" s="82"/>
      <c r="D125" s="82"/>
      <c r="E125" s="82"/>
      <c r="F125" s="22"/>
    </row>
    <row r="126" spans="1:6" hidden="1" outlineLevel="1" x14ac:dyDescent="0.25">
      <c r="A126" s="79"/>
      <c r="B126" s="81"/>
      <c r="C126" s="82"/>
      <c r="D126" s="82"/>
      <c r="E126" s="82"/>
      <c r="F126" s="22"/>
    </row>
    <row r="127" spans="1:6" hidden="1" outlineLevel="1" x14ac:dyDescent="0.25">
      <c r="A127" s="79" t="s">
        <v>7</v>
      </c>
      <c r="B127" s="81"/>
      <c r="C127" s="4">
        <f>C13</f>
        <v>0</v>
      </c>
      <c r="D127" s="82"/>
      <c r="E127" s="82"/>
      <c r="F127" s="22"/>
    </row>
    <row r="128" spans="1:6" hidden="1" outlineLevel="1" x14ac:dyDescent="0.25">
      <c r="A128" s="79"/>
      <c r="B128" s="81"/>
      <c r="C128" s="82"/>
      <c r="D128" s="82"/>
      <c r="E128" s="82"/>
      <c r="F128" s="22"/>
    </row>
    <row r="129" spans="1:11" hidden="1" outlineLevel="1" x14ac:dyDescent="0.25">
      <c r="A129" s="79"/>
      <c r="B129" s="90" t="s">
        <v>86</v>
      </c>
      <c r="C129" s="90" t="s">
        <v>58</v>
      </c>
      <c r="D129" s="90" t="s">
        <v>65</v>
      </c>
      <c r="E129" s="90" t="s">
        <v>66</v>
      </c>
      <c r="F129" s="30" t="s">
        <v>91</v>
      </c>
    </row>
    <row r="130" spans="1:11" hidden="1" outlineLevel="1" x14ac:dyDescent="0.25">
      <c r="A130" s="79"/>
      <c r="B130" s="90"/>
      <c r="C130" s="90"/>
      <c r="D130" s="90" t="s">
        <v>67</v>
      </c>
      <c r="E130" s="90" t="s">
        <v>68</v>
      </c>
      <c r="F130" s="30" t="s">
        <v>69</v>
      </c>
    </row>
    <row r="131" spans="1:11" hidden="1" outlineLevel="1" x14ac:dyDescent="0.25">
      <c r="A131" s="79" t="s">
        <v>59</v>
      </c>
      <c r="B131" s="93" t="str">
        <f>A30</f>
        <v>x</v>
      </c>
      <c r="C131" s="94">
        <f>C30</f>
        <v>0</v>
      </c>
      <c r="D131" s="95">
        <f>COUNTIF(B90:E90,"&gt;0")</f>
        <v>0</v>
      </c>
      <c r="E131" s="96" t="b">
        <f>IFERROR(IF($C$127=Mapping!$A$37,VLOOKUP(Form!C131,Mapping!$B$37:$C$40,2,FALSE),IF($C$127=Mapping!$A$43,VLOOKUP(Form!C131,Mapping!$B$43:$C$46,2,FALSE),IF($C$127=Mapping!$A$49,VLOOKUP(Form!C131,Mapping!$B$49:$C$52,2,FALSE)))),0)</f>
        <v>0</v>
      </c>
      <c r="F131" s="37">
        <f>D131*E131</f>
        <v>0</v>
      </c>
    </row>
    <row r="132" spans="1:11" hidden="1" outlineLevel="1" x14ac:dyDescent="0.25">
      <c r="A132" s="79" t="s">
        <v>60</v>
      </c>
      <c r="B132" s="93" t="str">
        <f>A31</f>
        <v>y</v>
      </c>
      <c r="C132" s="94">
        <f>C31</f>
        <v>0</v>
      </c>
      <c r="D132" s="95">
        <f>D131</f>
        <v>0</v>
      </c>
      <c r="E132" s="96" t="b">
        <f>IFERROR(IF($C$127=Mapping!$A$37,VLOOKUP(Form!C132,Mapping!$B$37:$C$40,2,FALSE),IF($C$127=Mapping!$A$43,VLOOKUP(Form!C132,Mapping!$B$43:$C$46,2,FALSE),IF($C$127=Mapping!$A$49,VLOOKUP(Form!C132,Mapping!$B$49:$C$52,2,FALSE)))),0)</f>
        <v>0</v>
      </c>
      <c r="F132" s="37">
        <f t="shared" ref="F132:F134" si="7">D132*E132</f>
        <v>0</v>
      </c>
    </row>
    <row r="133" spans="1:11" hidden="1" outlineLevel="1" x14ac:dyDescent="0.25">
      <c r="A133" s="79" t="s">
        <v>61</v>
      </c>
      <c r="B133" s="93" t="str">
        <f>A32</f>
        <v>z</v>
      </c>
      <c r="C133" s="94">
        <f>C32</f>
        <v>0</v>
      </c>
      <c r="D133" s="95">
        <f>D132</f>
        <v>0</v>
      </c>
      <c r="E133" s="96" t="b">
        <f>IFERROR(IF($C$127=Mapping!$A$37,VLOOKUP(Form!C133,Mapping!$B$37:$C$40,2,FALSE),IF($C$127=Mapping!$A$43,VLOOKUP(Form!C133,Mapping!$B$43:$C$46,2,FALSE),IF($C$127=Mapping!$A$49,VLOOKUP(Form!C133,Mapping!$B$49:$C$52,2,FALSE)))),0)</f>
        <v>0</v>
      </c>
      <c r="F133" s="37">
        <f t="shared" si="7"/>
        <v>0</v>
      </c>
    </row>
    <row r="134" spans="1:11" hidden="1" outlineLevel="1" x14ac:dyDescent="0.25">
      <c r="A134" s="79" t="s">
        <v>62</v>
      </c>
      <c r="B134" s="93">
        <f>A33</f>
        <v>0</v>
      </c>
      <c r="C134" s="94">
        <f>C33</f>
        <v>0</v>
      </c>
      <c r="D134" s="95">
        <f>D133</f>
        <v>0</v>
      </c>
      <c r="E134" s="96" t="b">
        <f>IFERROR(IF($C$127=Mapping!$A$37,VLOOKUP(Form!C134,Mapping!$B$37:$C$40,2,FALSE),IF($C$127=Mapping!$A$43,VLOOKUP(Form!C134,Mapping!$B$43:$C$46,2,FALSE),IF($C$127=Mapping!$A$49,VLOOKUP(Form!C134,Mapping!$B$49:$C$52,2,FALSE)))),0)</f>
        <v>0</v>
      </c>
      <c r="F134" s="38">
        <f t="shared" si="7"/>
        <v>0</v>
      </c>
    </row>
    <row r="135" spans="1:11" hidden="1" outlineLevel="1" x14ac:dyDescent="0.25">
      <c r="A135" s="29" t="s">
        <v>70</v>
      </c>
      <c r="B135" s="97"/>
      <c r="C135" s="98" t="s">
        <v>70</v>
      </c>
      <c r="D135" s="82"/>
      <c r="E135" s="99"/>
      <c r="F135" s="39">
        <f>SUM(F131:F134)</f>
        <v>0</v>
      </c>
    </row>
    <row r="136" spans="1:11" hidden="1" outlineLevel="1" x14ac:dyDescent="0.25">
      <c r="A136" s="29"/>
      <c r="B136" s="97"/>
      <c r="C136" s="98"/>
      <c r="D136" s="82"/>
      <c r="E136" s="99"/>
      <c r="F136" s="39"/>
    </row>
    <row r="137" spans="1:11" hidden="1" outlineLevel="1" x14ac:dyDescent="0.25">
      <c r="A137" s="79"/>
      <c r="B137" s="81"/>
      <c r="C137" s="82" t="s">
        <v>84</v>
      </c>
      <c r="D137" s="82"/>
      <c r="E137" s="82"/>
      <c r="F137" s="40">
        <f>F90</f>
        <v>0</v>
      </c>
      <c r="G137" s="3" t="str">
        <f>IF(F135&gt;F137,"Student paid LESS than eligible payment","Student paid MORE than eligible payment")</f>
        <v>Student paid MORE than eligible payment</v>
      </c>
    </row>
    <row r="138" spans="1:11" ht="13.8" hidden="1" outlineLevel="1" thickBot="1" x14ac:dyDescent="0.3">
      <c r="A138" s="79"/>
      <c r="B138" s="81"/>
      <c r="C138" s="82"/>
      <c r="D138" s="82"/>
      <c r="E138" s="82"/>
      <c r="F138" s="22"/>
    </row>
    <row r="139" spans="1:11" ht="13.8" hidden="1" outlineLevel="1" thickBot="1" x14ac:dyDescent="0.3">
      <c r="A139" s="79"/>
      <c r="B139" s="81"/>
      <c r="C139" s="98" t="s">
        <v>92</v>
      </c>
      <c r="D139" s="82"/>
      <c r="E139" s="82"/>
      <c r="F139" s="16">
        <f>IF(F135&lt;F137,F135,F137)</f>
        <v>0</v>
      </c>
    </row>
    <row r="140" spans="1:11" ht="13.8" hidden="1" outlineLevel="1" thickBot="1" x14ac:dyDescent="0.3">
      <c r="A140" s="25"/>
      <c r="B140" s="26"/>
      <c r="C140" s="27"/>
      <c r="D140" s="27"/>
      <c r="E140" s="27"/>
      <c r="F140" s="28"/>
    </row>
    <row r="141" spans="1:11" hidden="1" outlineLevel="1" x14ac:dyDescent="0.25">
      <c r="A141" s="81"/>
      <c r="B141" s="81"/>
      <c r="C141" s="82"/>
      <c r="D141" s="82"/>
      <c r="E141" s="82"/>
      <c r="F141" s="82"/>
      <c r="G141" s="82"/>
      <c r="H141" s="82"/>
      <c r="I141" s="82"/>
      <c r="J141" s="82"/>
      <c r="K141" s="82"/>
    </row>
    <row r="142" spans="1:11" collapsed="1" x14ac:dyDescent="0.25"/>
  </sheetData>
  <sheetProtection algorithmName="SHA-512" hashValue="K3T+sztXCrcQix7hIf5MkIcX3gWGD/+ZfHU2jhL+MnmCifKeSGofvHRrTNv7/m7ldtFh4KynhLYI5ENYr797fQ==" saltValue="gOo0L8seovMKffQeQapiRg==" spinCount="100000" sheet="1" objects="1" scenarios="1"/>
  <mergeCells count="32">
    <mergeCell ref="A15:B15"/>
    <mergeCell ref="A17:B17"/>
    <mergeCell ref="A24:B24"/>
    <mergeCell ref="A107:F107"/>
    <mergeCell ref="A123:E123"/>
    <mergeCell ref="A124:E124"/>
    <mergeCell ref="A26:F26"/>
    <mergeCell ref="B52:C52"/>
    <mergeCell ref="B53:C53"/>
    <mergeCell ref="B54:C55"/>
    <mergeCell ref="A111:F111"/>
    <mergeCell ref="B51:C51"/>
    <mergeCell ref="A109:F109"/>
    <mergeCell ref="A102:B102"/>
    <mergeCell ref="A35:B35"/>
    <mergeCell ref="A37:B37"/>
    <mergeCell ref="A1:F1"/>
    <mergeCell ref="A96:F96"/>
    <mergeCell ref="A92:F92"/>
    <mergeCell ref="B59:C59"/>
    <mergeCell ref="B60:C60"/>
    <mergeCell ref="B61:C61"/>
    <mergeCell ref="B62:C63"/>
    <mergeCell ref="B45:C45"/>
    <mergeCell ref="B44:C44"/>
    <mergeCell ref="B46:C47"/>
    <mergeCell ref="B43:C43"/>
    <mergeCell ref="A3:F3"/>
    <mergeCell ref="A19:B19"/>
    <mergeCell ref="A21:B21"/>
    <mergeCell ref="A22:B22"/>
    <mergeCell ref="A13:B13"/>
  </mergeCells>
  <conditionalFormatting sqref="F137">
    <cfRule type="cellIs" dxfId="1" priority="1" operator="lessThan">
      <formula>$F$135</formula>
    </cfRule>
    <cfRule type="cellIs" dxfId="0" priority="2" operator="greaterThan">
      <formula>$F$135</formula>
    </cfRule>
  </conditionalFormatting>
  <pageMargins left="0.7" right="0.7" top="0.5" bottom="0.5" header="0.3" footer="0.3"/>
  <pageSetup scale="34" fitToHeight="0" orientation="portrait"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0000000}">
          <x14:formula1>
            <xm:f>Mapping!$I$2:$I$3</xm:f>
          </x14:formula1>
          <xm:sqref>C15 C17 C24 C35 C37</xm:sqref>
        </x14:dataValidation>
        <x14:dataValidation type="list" allowBlank="1" showInputMessage="1" showErrorMessage="1" xr:uid="{00000000-0002-0000-0100-000001000000}">
          <x14:formula1>
            <xm:f>Mapping!$B$37:$B$40</xm:f>
          </x14:formula1>
          <xm:sqref>C30:C33</xm:sqref>
        </x14:dataValidation>
        <x14:dataValidation type="list" allowBlank="1" showInputMessage="1" showErrorMessage="1" xr:uid="{00000000-0002-0000-0100-000002000000}">
          <x14:formula1>
            <xm:f>Mapping!#REF!</xm:f>
          </x14:formula1>
          <xm:sqref>C18</xm:sqref>
        </x14:dataValidation>
        <x14:dataValidation type="list" allowBlank="1" showInputMessage="1" showErrorMessage="1" xr:uid="{00000000-0002-0000-0100-000003000000}">
          <x14:formula1>
            <xm:f>Mapping!$A$24:$A$26</xm:f>
          </x14:formula1>
          <xm:sqref>C13</xm:sqref>
        </x14:dataValidation>
        <x14:dataValidation type="list" allowBlank="1" showInputMessage="1" showErrorMessage="1" xr:uid="{00000000-0002-0000-0100-000004000000}">
          <x14:formula1>
            <xm:f>Mapping!$A$30:$A$32</xm:f>
          </x14:formula1>
          <xm:sqref>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3"/>
  <sheetViews>
    <sheetView zoomScaleNormal="100" workbookViewId="0"/>
  </sheetViews>
  <sheetFormatPr defaultColWidth="8.6640625" defaultRowHeight="13.2" x14ac:dyDescent="0.25"/>
  <cols>
    <col min="1" max="1" width="50" bestFit="1" customWidth="1"/>
    <col min="2" max="2" width="29.6640625" bestFit="1" customWidth="1"/>
    <col min="3" max="3" width="20.44140625" customWidth="1"/>
    <col min="4" max="4" width="13.109375" customWidth="1"/>
    <col min="5" max="5" width="11.109375" customWidth="1"/>
  </cols>
  <sheetData>
    <row r="1" spans="1:9" s="1" customFormat="1" x14ac:dyDescent="0.25">
      <c r="A1" s="5" t="s">
        <v>16</v>
      </c>
      <c r="B1" s="5" t="s">
        <v>27</v>
      </c>
      <c r="C1" s="5" t="s">
        <v>28</v>
      </c>
      <c r="D1" s="5" t="s">
        <v>29</v>
      </c>
      <c r="E1" s="5" t="s">
        <v>30</v>
      </c>
      <c r="F1" s="5"/>
      <c r="G1" s="5" t="s">
        <v>17</v>
      </c>
    </row>
    <row r="2" spans="1:9" x14ac:dyDescent="0.25">
      <c r="A2" t="s">
        <v>39</v>
      </c>
      <c r="B2" t="s">
        <v>72</v>
      </c>
      <c r="C2" t="s">
        <v>74</v>
      </c>
      <c r="D2" t="s">
        <v>76</v>
      </c>
      <c r="E2" t="s">
        <v>79</v>
      </c>
      <c r="G2">
        <v>2022</v>
      </c>
      <c r="I2" t="s">
        <v>9</v>
      </c>
    </row>
    <row r="3" spans="1:9" x14ac:dyDescent="0.25">
      <c r="A3" t="s">
        <v>18</v>
      </c>
      <c r="B3" t="s">
        <v>73</v>
      </c>
      <c r="C3" t="s">
        <v>75</v>
      </c>
      <c r="D3" t="s">
        <v>77</v>
      </c>
      <c r="E3" t="s">
        <v>80</v>
      </c>
      <c r="G3">
        <f>G2+1</f>
        <v>2023</v>
      </c>
      <c r="I3" t="s">
        <v>10</v>
      </c>
    </row>
    <row r="4" spans="1:9" x14ac:dyDescent="0.25">
      <c r="A4" t="s">
        <v>19</v>
      </c>
      <c r="B4" t="s">
        <v>31</v>
      </c>
      <c r="C4" t="s">
        <v>32</v>
      </c>
      <c r="D4" t="s">
        <v>78</v>
      </c>
      <c r="E4" t="s">
        <v>81</v>
      </c>
      <c r="G4">
        <f t="shared" ref="G4:G20" si="0">G3+1</f>
        <v>2024</v>
      </c>
    </row>
    <row r="5" spans="1:9" x14ac:dyDescent="0.25">
      <c r="G5">
        <f t="shared" si="0"/>
        <v>2025</v>
      </c>
    </row>
    <row r="6" spans="1:9" x14ac:dyDescent="0.25">
      <c r="G6">
        <f t="shared" si="0"/>
        <v>2026</v>
      </c>
    </row>
    <row r="7" spans="1:9" x14ac:dyDescent="0.25">
      <c r="G7">
        <f t="shared" si="0"/>
        <v>2027</v>
      </c>
    </row>
    <row r="8" spans="1:9" x14ac:dyDescent="0.25">
      <c r="G8">
        <f t="shared" si="0"/>
        <v>2028</v>
      </c>
    </row>
    <row r="9" spans="1:9" x14ac:dyDescent="0.25">
      <c r="G9">
        <f t="shared" si="0"/>
        <v>2029</v>
      </c>
    </row>
    <row r="10" spans="1:9" x14ac:dyDescent="0.25">
      <c r="G10">
        <f t="shared" si="0"/>
        <v>2030</v>
      </c>
    </row>
    <row r="11" spans="1:9" x14ac:dyDescent="0.25">
      <c r="G11">
        <f t="shared" si="0"/>
        <v>2031</v>
      </c>
    </row>
    <row r="12" spans="1:9" x14ac:dyDescent="0.25">
      <c r="G12">
        <f t="shared" si="0"/>
        <v>2032</v>
      </c>
    </row>
    <row r="13" spans="1:9" x14ac:dyDescent="0.25">
      <c r="G13">
        <f t="shared" si="0"/>
        <v>2033</v>
      </c>
    </row>
    <row r="14" spans="1:9" x14ac:dyDescent="0.25">
      <c r="G14">
        <f t="shared" si="0"/>
        <v>2034</v>
      </c>
    </row>
    <row r="15" spans="1:9" x14ac:dyDescent="0.25">
      <c r="G15">
        <f t="shared" si="0"/>
        <v>2035</v>
      </c>
    </row>
    <row r="16" spans="1:9" x14ac:dyDescent="0.25">
      <c r="G16">
        <f t="shared" si="0"/>
        <v>2036</v>
      </c>
    </row>
    <row r="17" spans="1:7" x14ac:dyDescent="0.25">
      <c r="G17">
        <f t="shared" si="0"/>
        <v>2037</v>
      </c>
    </row>
    <row r="18" spans="1:7" x14ac:dyDescent="0.25">
      <c r="G18">
        <f t="shared" si="0"/>
        <v>2038</v>
      </c>
    </row>
    <row r="19" spans="1:7" x14ac:dyDescent="0.25">
      <c r="G19">
        <f t="shared" si="0"/>
        <v>2039</v>
      </c>
    </row>
    <row r="20" spans="1:7" x14ac:dyDescent="0.25">
      <c r="G20">
        <f t="shared" si="0"/>
        <v>2040</v>
      </c>
    </row>
    <row r="23" spans="1:7" x14ac:dyDescent="0.25">
      <c r="A23" s="1" t="s">
        <v>7</v>
      </c>
    </row>
    <row r="24" spans="1:7" x14ac:dyDescent="0.25">
      <c r="A24" t="s">
        <v>6</v>
      </c>
    </row>
    <row r="25" spans="1:7" x14ac:dyDescent="0.25">
      <c r="A25" t="s">
        <v>8</v>
      </c>
    </row>
    <row r="26" spans="1:7" x14ac:dyDescent="0.25">
      <c r="A26" t="s">
        <v>85</v>
      </c>
    </row>
    <row r="29" spans="1:7" x14ac:dyDescent="0.25">
      <c r="A29" s="1" t="s">
        <v>71</v>
      </c>
    </row>
    <row r="30" spans="1:7" x14ac:dyDescent="0.25">
      <c r="A30" t="s">
        <v>12</v>
      </c>
    </row>
    <row r="31" spans="1:7" x14ac:dyDescent="0.25">
      <c r="A31" t="s">
        <v>13</v>
      </c>
    </row>
    <row r="32" spans="1:7" x14ac:dyDescent="0.25">
      <c r="A32" t="s">
        <v>14</v>
      </c>
    </row>
    <row r="36" spans="1:6" s="2" customFormat="1" ht="41.7" customHeight="1" x14ac:dyDescent="0.25">
      <c r="A36" s="10" t="s">
        <v>7</v>
      </c>
      <c r="B36" s="6" t="s">
        <v>58</v>
      </c>
      <c r="C36" s="10" t="s">
        <v>63</v>
      </c>
      <c r="D36" s="3"/>
      <c r="E36" s="3"/>
      <c r="F36" s="3"/>
    </row>
    <row r="37" spans="1:6" x14ac:dyDescent="0.25">
      <c r="A37" t="str">
        <f>A24</f>
        <v>Full‐time undergraduate student</v>
      </c>
      <c r="B37" s="8" t="s">
        <v>42</v>
      </c>
      <c r="C37" s="9">
        <v>200</v>
      </c>
    </row>
    <row r="38" spans="1:6" x14ac:dyDescent="0.25">
      <c r="A38" t="str">
        <f>A37</f>
        <v>Full‐time undergraduate student</v>
      </c>
      <c r="B38" s="8" t="s">
        <v>43</v>
      </c>
      <c r="C38" s="9">
        <v>150</v>
      </c>
    </row>
    <row r="39" spans="1:6" x14ac:dyDescent="0.25">
      <c r="A39" t="str">
        <f t="shared" ref="A39:A40" si="1">A38</f>
        <v>Full‐time undergraduate student</v>
      </c>
      <c r="B39" s="8" t="s">
        <v>44</v>
      </c>
      <c r="C39" s="9">
        <v>100</v>
      </c>
    </row>
    <row r="40" spans="1:6" x14ac:dyDescent="0.25">
      <c r="A40" t="str">
        <f t="shared" si="1"/>
        <v>Full‐time undergraduate student</v>
      </c>
      <c r="B40" s="8" t="s">
        <v>45</v>
      </c>
      <c r="C40" s="9">
        <v>50</v>
      </c>
    </row>
    <row r="41" spans="1:6" x14ac:dyDescent="0.25">
      <c r="A41" s="8"/>
    </row>
    <row r="42" spans="1:6" x14ac:dyDescent="0.25">
      <c r="A42" s="8"/>
    </row>
    <row r="43" spans="1:6" x14ac:dyDescent="0.25">
      <c r="A43" t="str">
        <f>A25</f>
        <v>Part‐time undergraduate student</v>
      </c>
      <c r="B43" s="8" t="s">
        <v>42</v>
      </c>
      <c r="C43" s="9">
        <v>40</v>
      </c>
    </row>
    <row r="44" spans="1:6" x14ac:dyDescent="0.25">
      <c r="A44" t="str">
        <f>A43</f>
        <v>Part‐time undergraduate student</v>
      </c>
      <c r="B44" s="8" t="s">
        <v>43</v>
      </c>
      <c r="C44" s="9">
        <v>30</v>
      </c>
    </row>
    <row r="45" spans="1:6" x14ac:dyDescent="0.25">
      <c r="A45" t="str">
        <f t="shared" ref="A45:A46" si="2">A44</f>
        <v>Part‐time undergraduate student</v>
      </c>
      <c r="B45" s="8" t="s">
        <v>44</v>
      </c>
      <c r="C45" s="9">
        <v>20</v>
      </c>
    </row>
    <row r="46" spans="1:6" x14ac:dyDescent="0.25">
      <c r="A46" t="str">
        <f t="shared" si="2"/>
        <v>Part‐time undergraduate student</v>
      </c>
      <c r="B46" s="8" t="s">
        <v>45</v>
      </c>
      <c r="C46" s="9">
        <v>10</v>
      </c>
    </row>
    <row r="47" spans="1:6" x14ac:dyDescent="0.25">
      <c r="A47" s="7"/>
    </row>
    <row r="48" spans="1:6" x14ac:dyDescent="0.25">
      <c r="A48" s="7"/>
    </row>
    <row r="49" spans="1:3" x14ac:dyDescent="0.25">
      <c r="A49" t="str">
        <f>A26</f>
        <v>Graduate student (with official UTM affiliation)</v>
      </c>
      <c r="B49" s="8" t="s">
        <v>42</v>
      </c>
      <c r="C49" s="9">
        <f>C37</f>
        <v>200</v>
      </c>
    </row>
    <row r="50" spans="1:3" x14ac:dyDescent="0.25">
      <c r="A50" t="str">
        <f>A49</f>
        <v>Graduate student (with official UTM affiliation)</v>
      </c>
      <c r="B50" s="8" t="s">
        <v>43</v>
      </c>
      <c r="C50" s="9">
        <f t="shared" ref="C50:C52" si="3">C38</f>
        <v>150</v>
      </c>
    </row>
    <row r="51" spans="1:3" x14ac:dyDescent="0.25">
      <c r="A51" t="str">
        <f t="shared" ref="A51:A52" si="4">A50</f>
        <v>Graduate student (with official UTM affiliation)</v>
      </c>
      <c r="B51" s="8" t="s">
        <v>44</v>
      </c>
      <c r="C51" s="9">
        <f t="shared" si="3"/>
        <v>100</v>
      </c>
    </row>
    <row r="52" spans="1:3" x14ac:dyDescent="0.25">
      <c r="A52" t="str">
        <f t="shared" si="4"/>
        <v>Graduate student (with official UTM affiliation)</v>
      </c>
      <c r="B52" s="8" t="s">
        <v>45</v>
      </c>
      <c r="C52" s="9">
        <f t="shared" si="3"/>
        <v>50</v>
      </c>
    </row>
    <row r="53" spans="1:3" x14ac:dyDescent="0.25">
      <c r="A53"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Input</vt:lpstr>
      <vt:lpstr>Form</vt:lpstr>
      <vt:lpstr>Mapping</vt:lpstr>
    </vt:vector>
  </TitlesOfParts>
  <Company>University of Toronto Mississauga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Lee</dc:creator>
  <cp:lastModifiedBy>Bann Al-Soultani</cp:lastModifiedBy>
  <cp:lastPrinted>2022-10-19T16:03:28Z</cp:lastPrinted>
  <dcterms:created xsi:type="dcterms:W3CDTF">2022-09-15T18:23:08Z</dcterms:created>
  <dcterms:modified xsi:type="dcterms:W3CDTF">2024-01-09T15:50:32Z</dcterms:modified>
</cp:coreProperties>
</file>