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ademic Units\Funding\Sessional Funding\Sessional Funding Template\For Business Officers to upload on website\2025-26\"/>
    </mc:Choice>
  </mc:AlternateContent>
  <xr:revisionPtr revIDLastSave="0" documentId="13_ncr:1_{03FFE2D7-EBE3-42B1-B436-DC0BF3ECD8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ssional Request" sheetId="2" r:id="rId1"/>
    <sheet name="Teaching Load" sheetId="1" r:id="rId2"/>
    <sheet name="Savings" sheetId="3" r:id="rId3"/>
    <sheet name="CUPE &amp; UTFA Teaching Rates" sheetId="6" r:id="rId4"/>
  </sheets>
  <externalReferences>
    <externalReference r:id="rId5"/>
    <externalReference r:id="rId6"/>
  </externalReferences>
  <definedNames>
    <definedName name="_Key1" hidden="1">[1]OBSUM!#REF!</definedName>
    <definedName name="_Key2" hidden="1">[1]OBSUM!#REF!</definedName>
    <definedName name="_Key999" hidden="1">[1]OBSUM!#REF!</definedName>
    <definedName name="_Order1" hidden="1">255</definedName>
    <definedName name="_Order2" hidden="1">255</definedName>
    <definedName name="CUPE_ATB">'[2]CUPE Grid'!$A$1:$R$1</definedName>
    <definedName name="CUPE_Grid">'[2]CUPE Grid'!$A$1:$R$33</definedName>
    <definedName name="CUPE_Position">'[2]CUPE Grid'!$A$1:$A$33</definedName>
    <definedName name="FOL_Rate">'CUPE &amp; UTFA Teaching Rates'!$A$59:$N$60</definedName>
    <definedName name="h" hidden="1">[1]OBSUM!#REF!</definedName>
    <definedName name="OPSEU_ATB">'[2]OPSEU Grid'!$A$1:$R$1</definedName>
    <definedName name="OPSEU_Grid">'[2]OPSEU Grid'!$A$1:$R$7</definedName>
    <definedName name="OPSEU_Pay_in_Lieu">'[2]OPSEU Grid'!$A$20:$R$25</definedName>
    <definedName name="OPSEU_Position">'[2]OPSEU Grid'!$A$1:$A$7</definedName>
    <definedName name="_xlnm.Print_Titles" localSheetId="0">'Sessional Request'!$1:$2</definedName>
    <definedName name="_xlnm.Print_Titles" localSheetId="1">'Teaching Load'!$A:$A</definedName>
    <definedName name="Prorate_Step">IF(AND(NOT(ISBLANK('[2]USW Salaries'!XER1)),DAY('[2]USW Salaries'!XER1)=1,MONTH('[2]USW Salaries'!XER1)&lt;5),(12-(MONTH('[2]USW Salaries'!XER1)+7))/12, IF(AND(NOT(ISBLANK('[2]USW Salaries'!XER1)),DAY('[2]USW Salaries'!XER1)=1,MONTH('[2]USW Salaries'!XER1)&gt;=5),(12-(MONTH('[2]USW Salaries'!XER1)-5))/12, IF(AND(NOT(ISBLANK('[2]USW Salaries'!XER1)),NOT(DAY('[2]USW Salaries'!XER1)=1),MONTH('[2]USW Salaries'!XER1)&lt;5),(IF(MONTH('[2]USW Salaries'!XER1)=2,28,(IF(OR(MONTH('[2]USW Salaries'!XER1)=4,MONTH('[2]USW Salaries'!XER1)=6,MONTH('[2]USW Salaries'!XER1)=9,MONTH('[2]USW Salaries'!XER1)=11),30,31)))-(DAY('[2]USW Salaries'!XER1)-1))/365+((12-(MONTH('[2]USW Salaries'!XER1)+7)-1)/12), IF(AND(NOT(ISBLANK('[2]USW Salaries'!XER1)),NOT(DAY('[2]USW Salaries'!XER1)=1),MONTH('[2]USW Salaries'!XER1)&gt;=5),(IF(MONTH('[2]USW Salaries'!XER1)=2,28,(IF(OR(MONTH('[2]USW Salaries'!XER1)=4,MONTH('[2]USW Salaries'!XER1)=6,MONTH('[2]USW Salaries'!XER1)=9,MONTH('[2]USW Salaries'!XER1)=11),30,31)))-(DAY('[2]USW Salaries'!XER1)-1))/365+((12-(MONTH('[2]USW Salaries'!XER1)-5)-1)/12), 0 ))))</definedName>
    <definedName name="SL2_Rate">'CUPE &amp; UTFA Teaching Rates'!$A$36:$M$42</definedName>
    <definedName name="TA_Rates">'CUPE &amp; UTFA Teaching Rates'!$A$8:$Q$13</definedName>
    <definedName name="Unifor_ATB">'[2]Unifor Grid'!$A$2:$Q$2</definedName>
    <definedName name="Unifor_Grid">'[2]Unifor Grid'!$A$2:$Q$5</definedName>
    <definedName name="Unifor_Positions">'[2]Unifor Grid'!$A$2:$A$5</definedName>
    <definedName name="USW_ATB">'[2]USW Band'!$A$5:$R$5</definedName>
    <definedName name="USW_Band">'[2]USW Band'!$A$5:$R$186</definedName>
    <definedName name="USW_Step">'[2]USW Band'!$A$5:$A$186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2" l="1"/>
  <c r="O17" i="2"/>
  <c r="N17" i="2"/>
  <c r="P16" i="2"/>
  <c r="O16" i="2"/>
  <c r="N16" i="2"/>
  <c r="P14" i="2"/>
  <c r="P13" i="2"/>
  <c r="P12" i="2"/>
  <c r="P11" i="2"/>
  <c r="P10" i="2"/>
  <c r="P9" i="2"/>
  <c r="N10" i="2"/>
  <c r="O10" i="2"/>
  <c r="N11" i="2"/>
  <c r="O11" i="2"/>
  <c r="N12" i="2"/>
  <c r="O12" i="2"/>
  <c r="N13" i="2"/>
  <c r="O13" i="2"/>
  <c r="N14" i="2"/>
  <c r="O14" i="2"/>
  <c r="O9" i="2"/>
  <c r="N9" i="2"/>
  <c r="O7" i="2"/>
  <c r="N7" i="2"/>
  <c r="U18" i="6"/>
  <c r="Q54" i="6"/>
  <c r="H54" i="6"/>
  <c r="I54" i="6" s="1"/>
  <c r="F54" i="6"/>
  <c r="C54" i="6"/>
  <c r="C46" i="6"/>
  <c r="D46" i="6" s="1"/>
  <c r="R38" i="6"/>
  <c r="Q38" i="6"/>
  <c r="P38" i="6"/>
  <c r="H38" i="6"/>
  <c r="I38" i="6" s="1"/>
  <c r="J38" i="6" s="1"/>
  <c r="R37" i="6"/>
  <c r="Q37" i="6"/>
  <c r="P37" i="6"/>
  <c r="L37" i="6"/>
  <c r="G37" i="6"/>
  <c r="H37" i="6" s="1"/>
  <c r="I37" i="6" s="1"/>
  <c r="J37" i="6" s="1"/>
  <c r="R36" i="6"/>
  <c r="Q36" i="6"/>
  <c r="P36" i="6"/>
  <c r="H36" i="6"/>
  <c r="I36" i="6" s="1"/>
  <c r="J36" i="6" s="1"/>
  <c r="E36" i="6"/>
  <c r="Q35" i="6"/>
  <c r="P35" i="6"/>
  <c r="R35" i="6" s="1"/>
  <c r="L35" i="6"/>
  <c r="G35" i="6"/>
  <c r="H35" i="6" s="1"/>
  <c r="I35" i="6" s="1"/>
  <c r="J35" i="6" s="1"/>
  <c r="D35" i="6"/>
  <c r="E35" i="6" s="1"/>
  <c r="Q34" i="6"/>
  <c r="R34" i="6" s="1"/>
  <c r="P34" i="6"/>
  <c r="H34" i="6"/>
  <c r="I34" i="6" s="1"/>
  <c r="J34" i="6" s="1"/>
  <c r="D34" i="6"/>
  <c r="E34" i="6" s="1"/>
  <c r="R33" i="6"/>
  <c r="Q33" i="6"/>
  <c r="P33" i="6"/>
  <c r="L33" i="6"/>
  <c r="G33" i="6"/>
  <c r="H33" i="6" s="1"/>
  <c r="I33" i="6" s="1"/>
  <c r="J33" i="6" s="1"/>
  <c r="K31" i="6" s="1"/>
  <c r="D33" i="6"/>
  <c r="E33" i="6" s="1"/>
  <c r="N31" i="6"/>
  <c r="M31" i="6"/>
  <c r="Q23" i="6"/>
  <c r="P23" i="6"/>
  <c r="O23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Q21" i="6"/>
  <c r="Q24" i="6" s="1"/>
  <c r="P21" i="6"/>
  <c r="P24" i="6" s="1"/>
  <c r="O21" i="6"/>
  <c r="O24" i="6" s="1"/>
  <c r="N21" i="6"/>
  <c r="V18" i="6" s="1"/>
  <c r="M21" i="6"/>
  <c r="W18" i="6"/>
  <c r="X18" i="6" s="1"/>
  <c r="D48" i="6" l="1"/>
  <c r="D49" i="6"/>
  <c r="E46" i="6"/>
  <c r="R24" i="6"/>
  <c r="C49" i="6"/>
  <c r="C48" i="6"/>
  <c r="F46" i="6" l="1"/>
  <c r="E48" i="6"/>
  <c r="E49" i="6"/>
  <c r="P7" i="2"/>
  <c r="I22" i="3"/>
  <c r="I21" i="3"/>
  <c r="I20" i="3"/>
  <c r="I19" i="3"/>
  <c r="I10" i="3"/>
  <c r="I9" i="3"/>
  <c r="I8" i="3"/>
  <c r="I7" i="3"/>
  <c r="I6" i="3"/>
  <c r="F48" i="6" l="1"/>
  <c r="F49" i="6"/>
  <c r="G46" i="6"/>
  <c r="G31" i="3"/>
  <c r="G48" i="6" l="1"/>
  <c r="G49" i="6"/>
  <c r="H46" i="6"/>
  <c r="H4" i="1"/>
  <c r="I4" i="1" s="1"/>
  <c r="H6" i="3"/>
  <c r="H49" i="6" l="1"/>
  <c r="H48" i="6"/>
  <c r="I46" i="6"/>
  <c r="H33" i="3"/>
  <c r="F33" i="3"/>
  <c r="G32" i="3"/>
  <c r="G30" i="3"/>
  <c r="G29" i="3"/>
  <c r="G33" i="3" s="1"/>
  <c r="I48" i="2" s="1"/>
  <c r="I48" i="6" l="1"/>
  <c r="I49" i="6"/>
  <c r="J46" i="6"/>
  <c r="D55" i="3"/>
  <c r="J49" i="6" l="1"/>
  <c r="J48" i="6"/>
  <c r="K46" i="6"/>
  <c r="H22" i="3"/>
  <c r="H21" i="3"/>
  <c r="K49" i="6" l="1"/>
  <c r="K48" i="6"/>
  <c r="L46" i="6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L49" i="6" l="1"/>
  <c r="M46" i="6"/>
  <c r="L48" i="6"/>
  <c r="A1" i="3"/>
  <c r="M49" i="6" l="1"/>
  <c r="M48" i="6"/>
  <c r="A1" i="1"/>
  <c r="H29" i="1"/>
  <c r="I29" i="1" s="1"/>
  <c r="H28" i="1"/>
  <c r="I28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I50" i="2" l="1"/>
  <c r="I38" i="2" l="1"/>
  <c r="I39" i="2" s="1"/>
  <c r="J38" i="2"/>
  <c r="J39" i="2" s="1"/>
  <c r="H38" i="2"/>
  <c r="H39" i="2" s="1"/>
  <c r="H20" i="3"/>
  <c r="H19" i="3"/>
  <c r="H23" i="3" l="1"/>
  <c r="I23" i="3"/>
  <c r="I24" i="3" l="1"/>
  <c r="I47" i="2" s="1"/>
  <c r="E45" i="3" l="1"/>
  <c r="I49" i="2" s="1"/>
  <c r="H10" i="3"/>
  <c r="H9" i="3"/>
  <c r="H8" i="3"/>
  <c r="H7" i="3"/>
  <c r="I11" i="3" l="1"/>
  <c r="H11" i="3"/>
  <c r="I12" i="3" l="1"/>
  <c r="I46" i="2" s="1"/>
  <c r="J51" i="2" s="1"/>
  <c r="H41" i="2"/>
  <c r="J41" i="2"/>
  <c r="I41" i="2" l="1"/>
  <c r="J43" i="2" s="1"/>
  <c r="J5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Zammit</author>
    <author>Chek Kin Yeung</author>
    <author>Jonathan Yeung</author>
  </authors>
  <commentList>
    <comment ref="E8" authorId="0" shapeId="0" xr:uid="{8014BF58-341D-4A28-A73B-FCA1209CA57F}">
      <text>
        <r>
          <rPr>
            <b/>
            <sz val="9"/>
            <color indexed="81"/>
            <rFont val="Tahoma"/>
            <family val="2"/>
          </rPr>
          <t>Elizabeth Zammit:</t>
        </r>
        <r>
          <rPr>
            <sz val="9"/>
            <color indexed="81"/>
            <rFont val="Tahoma"/>
            <family val="2"/>
          </rPr>
          <t xml:space="preserve">
added $0.01 to reconcile with wage chart from HR</t>
        </r>
      </text>
    </comment>
    <comment ref="E17" authorId="0" shapeId="0" xr:uid="{2ABF5BCA-2C19-48F5-92D0-61D57744DD07}">
      <text>
        <r>
          <rPr>
            <b/>
            <sz val="9"/>
            <color indexed="81"/>
            <rFont val="Tahoma"/>
            <family val="2"/>
          </rPr>
          <t>Elizabeth Zammit:</t>
        </r>
        <r>
          <rPr>
            <sz val="9"/>
            <color indexed="81"/>
            <rFont val="Tahoma"/>
            <family val="2"/>
          </rPr>
          <t xml:space="preserve">
added $0.01 to balance with chart from HR</t>
        </r>
      </text>
    </comment>
    <comment ref="H17" authorId="0" shapeId="0" xr:uid="{0A936168-9C83-4B85-941D-ACE487E8F637}">
      <text>
        <r>
          <rPr>
            <b/>
            <sz val="9"/>
            <color indexed="81"/>
            <rFont val="Tahoma"/>
            <family val="2"/>
          </rPr>
          <t>Elizabeth Zammit:</t>
        </r>
        <r>
          <rPr>
            <sz val="9"/>
            <color indexed="81"/>
            <rFont val="Tahoma"/>
            <family val="2"/>
          </rPr>
          <t xml:space="preserve">
less $0.01 to balance with chart from HR
</t>
        </r>
      </text>
    </comment>
    <comment ref="G34" authorId="1" shapeId="0" xr:uid="{775C0B64-0F55-40F8-B496-08A91E6BA5EE}">
      <text>
        <r>
          <rPr>
            <b/>
            <sz val="9"/>
            <color indexed="81"/>
            <rFont val="Tahoma"/>
            <family val="2"/>
          </rPr>
          <t>Jonathan Yeung:</t>
        </r>
        <r>
          <rPr>
            <sz val="9"/>
            <color indexed="81"/>
            <rFont val="Tahoma"/>
            <family val="2"/>
          </rPr>
          <t xml:space="preserve">
manual adjustment as per agreement - "increase the wage rate of Sessional
Lecturer I – Long Term from 4.5% above the Sessional Lecturer I wage rate
to 5.0% above the Sessional Lecturer I wage rate based on the Sessional
Lecturer I wage rate in effect on September 1, 2020"</t>
        </r>
      </text>
    </comment>
    <comment ref="H35" authorId="1" shapeId="0" xr:uid="{C77C09C1-F6D5-4879-8FE1-0DEC641438F5}">
      <text>
        <r>
          <rPr>
            <b/>
            <sz val="9"/>
            <color indexed="81"/>
            <rFont val="Tahoma"/>
            <family val="2"/>
          </rPr>
          <t>Jonathan Yeung:</t>
        </r>
        <r>
          <rPr>
            <sz val="9"/>
            <color indexed="81"/>
            <rFont val="Tahoma"/>
            <family val="2"/>
          </rPr>
          <t xml:space="preserve">
adjust to rounddown due to rounding difference
</t>
        </r>
      </text>
    </comment>
    <comment ref="G36" authorId="2" shapeId="0" xr:uid="{4EBA8F3B-7B56-429B-B8D3-E69D9046FF6B}">
      <text>
        <r>
          <rPr>
            <b/>
            <sz val="9"/>
            <color indexed="81"/>
            <rFont val="Tahoma"/>
            <family val="2"/>
          </rPr>
          <t>Jonathan Yeung:</t>
        </r>
        <r>
          <rPr>
            <sz val="9"/>
            <color indexed="81"/>
            <rFont val="Tahoma"/>
            <family val="2"/>
          </rPr>
          <t xml:space="preserve">
new rank as per agreement
</t>
        </r>
      </text>
    </comment>
    <comment ref="G38" authorId="2" shapeId="0" xr:uid="{18346C08-D080-4D1D-BF18-198D9706C189}">
      <text>
        <r>
          <rPr>
            <b/>
            <sz val="9"/>
            <color indexed="81"/>
            <rFont val="Tahoma"/>
            <family val="2"/>
          </rPr>
          <t>Jonathan Yeung:</t>
        </r>
        <r>
          <rPr>
            <sz val="9"/>
            <color indexed="81"/>
            <rFont val="Tahoma"/>
            <family val="2"/>
          </rPr>
          <t xml:space="preserve">
new rank as per agreement</t>
        </r>
      </text>
    </comment>
    <comment ref="D46" authorId="0" shapeId="0" xr:uid="{BF750C4B-FC8E-430C-8B0B-02CF1BDD7710}">
      <text>
        <r>
          <rPr>
            <b/>
            <sz val="9"/>
            <color indexed="81"/>
            <rFont val="Tahoma"/>
            <family val="2"/>
          </rPr>
          <t>Elizabeth Zammit:</t>
        </r>
        <r>
          <rPr>
            <sz val="9"/>
            <color indexed="81"/>
            <rFont val="Tahoma"/>
            <family val="2"/>
          </rPr>
          <t xml:space="preserve">
added $0.01 to reconcile with wage chart
email Dec 4, 2017</t>
        </r>
      </text>
    </comment>
    <comment ref="H46" authorId="1" shapeId="0" xr:uid="{1B3A5768-424E-407A-8728-2A9CCDCA15B6}">
      <text>
        <r>
          <rPr>
            <b/>
            <sz val="9"/>
            <color indexed="81"/>
            <rFont val="Tahoma"/>
            <family val="2"/>
          </rPr>
          <t>Jonathan Yeung:</t>
        </r>
        <r>
          <rPr>
            <sz val="9"/>
            <color indexed="81"/>
            <rFont val="Tahoma"/>
            <family val="2"/>
          </rPr>
          <t xml:space="preserve">
adjust to rounddown due to rounding difference</t>
        </r>
      </text>
    </comment>
  </commentList>
</comments>
</file>

<file path=xl/sharedStrings.xml><?xml version="1.0" encoding="utf-8"?>
<sst xmlns="http://schemas.openxmlformats.org/spreadsheetml/2006/main" count="196" uniqueCount="132">
  <si>
    <t>Total FCE</t>
  </si>
  <si>
    <t>Course Codes</t>
  </si>
  <si>
    <t>Faculty Name</t>
  </si>
  <si>
    <t>Course</t>
  </si>
  <si>
    <t xml:space="preserve">Est Enrl. </t>
  </si>
  <si>
    <t xml:space="preserve">Last Name </t>
  </si>
  <si>
    <t>First Name</t>
  </si>
  <si>
    <t>Sess Lect $s</t>
  </si>
  <si>
    <t>CI $s</t>
  </si>
  <si>
    <t>Total Costs</t>
  </si>
  <si>
    <t>Total Costs inc. Benefits</t>
  </si>
  <si>
    <t>Total Instructional Budget</t>
  </si>
  <si>
    <t>Savings / Additions to Instructional Budget</t>
  </si>
  <si>
    <t>(all figures include benefits)</t>
  </si>
  <si>
    <t>Research Leaves</t>
  </si>
  <si>
    <t>Additional Budget Required:</t>
  </si>
  <si>
    <t>Benefit Rates</t>
  </si>
  <si>
    <t>Benefit Costs</t>
  </si>
  <si>
    <t>Research/Study Leaves</t>
  </si>
  <si>
    <t>Salary as</t>
  </si>
  <si>
    <t>Last Name</t>
  </si>
  <si>
    <t>Applicable</t>
  </si>
  <si>
    <t>%</t>
  </si>
  <si>
    <t># / 12ths</t>
  </si>
  <si>
    <t>Salary</t>
  </si>
  <si>
    <t>Period of</t>
  </si>
  <si>
    <t>Secondment</t>
  </si>
  <si>
    <t>Reimbursement</t>
  </si>
  <si>
    <t>Expected</t>
  </si>
  <si>
    <t>Increase</t>
  </si>
  <si>
    <t>Rate</t>
  </si>
  <si>
    <t>Vac</t>
  </si>
  <si>
    <t>Net Rate</t>
  </si>
  <si>
    <t>Employee Group</t>
  </si>
  <si>
    <t>SL 1</t>
  </si>
  <si>
    <t>SL 2</t>
  </si>
  <si>
    <t>SL 3</t>
  </si>
  <si>
    <t>Minimum Per Course Stipend rate for courses taught by retired faculty members and faculty members teaching on overload</t>
  </si>
  <si>
    <t>Leave</t>
  </si>
  <si>
    <t>ABC</t>
  </si>
  <si>
    <t>DEF</t>
  </si>
  <si>
    <t>Personnel #</t>
  </si>
  <si>
    <t>Phased Retirements</t>
  </si>
  <si>
    <t>Savings</t>
  </si>
  <si>
    <t>Estimated</t>
  </si>
  <si>
    <t>Leave/Pay</t>
  </si>
  <si>
    <t>Reduction Period</t>
  </si>
  <si>
    <t xml:space="preserve">Department of …..UTM </t>
  </si>
  <si>
    <t>Medical/Unpaid Leaves</t>
  </si>
  <si>
    <t>Include Vac</t>
  </si>
  <si>
    <t>Other/Relief FromTeaching Notes</t>
  </si>
  <si>
    <t>Please attach copy of Phased Retirement template for backup</t>
  </si>
  <si>
    <t>Maternity/Parental Leaves</t>
  </si>
  <si>
    <t>*FCE's are to be recorded as; 0.25, 0.50, 1.0 only.</t>
  </si>
  <si>
    <t>Undergrad FCE*</t>
  </si>
  <si>
    <t>Grad FCE*</t>
  </si>
  <si>
    <t>Other/Relief FCE*</t>
  </si>
  <si>
    <t>Secondments/Course Buy Outs</t>
  </si>
  <si>
    <t>3902 Unit  3 Sessionals, Unit 1 Course Instructor, Faculty Overload Stipend - Funding Request 20xx-xx</t>
  </si>
  <si>
    <t>Casual Rates per current Collective Agreements</t>
  </si>
  <si>
    <t>CUPE 3902 Unit 1 Rates</t>
  </si>
  <si>
    <t>Rate per hour</t>
  </si>
  <si>
    <t>hrly incr before vac</t>
  </si>
  <si>
    <t>Course Instructor Rates per FCE</t>
  </si>
  <si>
    <t>Half Course</t>
  </si>
  <si>
    <t>CUPE 3902 Unit 3 Rates</t>
  </si>
  <si>
    <t>Sessional Lecturers Rate per FCE</t>
  </si>
  <si>
    <t>http://agreements.hrandequity.utoronto.ca/#CUPE3902_Unit1</t>
  </si>
  <si>
    <t>http://agreements.hrandequity.utoronto.ca/#CUPE3902_Unit3</t>
  </si>
  <si>
    <t xml:space="preserve">Type of </t>
  </si>
  <si>
    <t>Add'l Parental</t>
  </si>
  <si>
    <t>Benefits</t>
  </si>
  <si>
    <t>Complete Maternity/Parental Leaves template as per instructions found on the template</t>
  </si>
  <si>
    <t>Please Copy/Insert worksheets necessary from Maternity/Parental Leaves template into this workbook for backup</t>
  </si>
  <si>
    <t>Semester</t>
  </si>
  <si>
    <t>Refer to template on Budget, Planning &amp; Finance Website to calculate savings</t>
  </si>
  <si>
    <t>Graudate courses</t>
  </si>
  <si>
    <t>Next Summer Term</t>
  </si>
  <si>
    <t>Appointment
Stream</t>
  </si>
  <si>
    <t>FTE</t>
  </si>
  <si>
    <t>Load Variance</t>
  </si>
  <si>
    <t>Normal Load (FCE)</t>
  </si>
  <si>
    <t>Current fiscal year Benefit Rate</t>
  </si>
  <si>
    <t>SL 1-Long Term</t>
  </si>
  <si>
    <t>SL 2-Long Term</t>
  </si>
  <si>
    <t>SL 3-Long Term</t>
  </si>
  <si>
    <t>Memorandum of Agreement January 1, 2024 - December 31, 2026</t>
  </si>
  <si>
    <t>Additional stipend - first appointment</t>
  </si>
  <si>
    <t>Effective July 1, 2022, the overload stipend rate is $19,729 (additional 7% for Sep 1, 2022 rate)</t>
  </si>
  <si>
    <t>https://memos.provost.utoronto.ca/implementation-of-additional-salary-increases-for-faculty-librarians-for-the-period-july-1-2022-to-june-30-2023-following-interest-arbitration-award-pdadc-11/?utm_source=mailpoet&amp;utm_medium=email&amp;utm_campaign=PWD10062023</t>
  </si>
  <si>
    <t>* worked 6 years or more as SL 1</t>
  </si>
  <si>
    <t>** worked 3 years or more as SL 2</t>
  </si>
  <si>
    <t>*** worked 3 years or more as SL 3</t>
  </si>
  <si>
    <t>Sessional Instructional Assistants Rates</t>
  </si>
  <si>
    <t>Rate per Hour</t>
  </si>
  <si>
    <t>Vacation</t>
  </si>
  <si>
    <t>CI</t>
  </si>
  <si>
    <t>CI-1st</t>
  </si>
  <si>
    <t>F</t>
  </si>
  <si>
    <t>S</t>
  </si>
  <si>
    <t>Y</t>
  </si>
  <si>
    <t>First Time CI</t>
  </si>
  <si>
    <t>Overload Stipend</t>
  </si>
  <si>
    <t>OL Stipend $s</t>
  </si>
  <si>
    <t>Section</t>
  </si>
  <si>
    <t>Appt Type</t>
  </si>
  <si>
    <t>Appointment</t>
  </si>
  <si>
    <t>Type</t>
  </si>
  <si>
    <t>Secondments/Buy Outs</t>
  </si>
  <si>
    <t>Notes</t>
  </si>
  <si>
    <t>Total</t>
  </si>
  <si>
    <t>Rates includes vacation and statutory holiday pay.  Refer to" CUPE &amp; UFTA Teaching Rates" tab for more information</t>
  </si>
  <si>
    <t>Ben (25%)</t>
  </si>
  <si>
    <t>Benefits (25%)</t>
  </si>
  <si>
    <t>Jan 1/25-Jun 30/25</t>
  </si>
  <si>
    <t>Jul 1/25-June 30/26</t>
  </si>
  <si>
    <t>Jul 1/24-Jun 30/25</t>
  </si>
  <si>
    <t>Fiscal 25/26</t>
  </si>
  <si>
    <t>Approx. Savings F25/26</t>
  </si>
  <si>
    <t>Collective Agreement - Sep 1, 2024 - Aug 31, 2027</t>
  </si>
  <si>
    <t>2025-26</t>
  </si>
  <si>
    <t>2025-26 Rates Information</t>
  </si>
  <si>
    <t>Fall</t>
  </si>
  <si>
    <t>Spring</t>
  </si>
  <si>
    <t>Average</t>
  </si>
  <si>
    <t>Ave H course</t>
  </si>
  <si>
    <t>Public Holiday Pay</t>
  </si>
  <si>
    <t>Net Rate with Public Holiday pay</t>
  </si>
  <si>
    <t>Note: These are flat-rate fees and are not dependent on course FCE. (i.e., same rate applies whether a 1st time CI teaches H or Y course)</t>
  </si>
  <si>
    <t>Special Adj</t>
  </si>
  <si>
    <t>Y (per Session)</t>
  </si>
  <si>
    <t>Overload Teaching Stipend (UTFA 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</si>
</sst>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"/>
    <numFmt numFmtId="166" formatCode="_(* #,##0_);_(* \(#,##0\);_(* &quot;-&quot;??_);_(@_)"/>
    <numFmt numFmtId="167" formatCode="[$-409]d\-mmm\-yy;@"/>
    <numFmt numFmtId="168" formatCode="0.0%"/>
    <numFmt numFmtId="169" formatCode="[$-409]d\-mmm\-yyyy;@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1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theme="1"/>
      <name val="Verdana"/>
      <family val="2"/>
    </font>
    <font>
      <sz val="8.5"/>
      <name val="MS Sans Serif"/>
      <family val="2"/>
    </font>
    <font>
      <sz val="8"/>
      <name val="Verdana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0"/>
      <name val="Geneva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sz val="8"/>
      <color rgb="FF333333"/>
      <name val="Arial"/>
      <family val="2"/>
    </font>
    <font>
      <u/>
      <sz val="8"/>
      <color rgb="FF0000FF"/>
      <name val="Arial"/>
      <family val="2"/>
    </font>
    <font>
      <sz val="8"/>
      <color rgb="FFFF0000"/>
      <name val="Arial"/>
      <family val="2"/>
    </font>
    <font>
      <b/>
      <sz val="10"/>
      <color theme="1"/>
      <name val="Verdan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Verdana"/>
      <family val="2"/>
    </font>
    <font>
      <b/>
      <sz val="18"/>
      <color theme="3"/>
      <name val="Cambria"/>
      <family val="2"/>
      <scheme val="major"/>
    </font>
    <font>
      <sz val="12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theme="1"/>
      <name val="Verdana"/>
      <family val="2"/>
    </font>
    <font>
      <i/>
      <sz val="8"/>
      <name val="Verdana"/>
      <family val="2"/>
    </font>
    <font>
      <sz val="8"/>
      <color rgb="FF7030A0"/>
      <name val="Verdana"/>
      <family val="2"/>
    </font>
    <font>
      <sz val="8"/>
      <color rgb="FFFF0000"/>
      <name val="Verdana"/>
      <family val="2"/>
    </font>
    <font>
      <b/>
      <sz val="8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6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9" applyNumberFormat="0" applyFont="0" applyFill="0" applyAlignment="0" applyProtection="0"/>
    <xf numFmtId="44" fontId="5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168" fontId="17" fillId="4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7" fillId="4" borderId="0"/>
    <xf numFmtId="9" fontId="16" fillId="0" borderId="0" applyFon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1" fillId="0" borderId="0"/>
    <xf numFmtId="0" fontId="5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36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29" fillId="7" borderId="0" applyNumberFormat="0" applyBorder="0" applyAlignment="0" applyProtection="0"/>
    <xf numFmtId="0" fontId="32" fillId="10" borderId="37" applyNumberFormat="0" applyAlignment="0" applyProtection="0"/>
    <xf numFmtId="0" fontId="34" fillId="11" borderId="40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5" fillId="0" borderId="34" applyNumberFormat="0" applyFill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30" fillId="9" borderId="37" applyNumberFormat="0" applyAlignment="0" applyProtection="0"/>
    <xf numFmtId="0" fontId="33" fillId="0" borderId="39" applyNumberFormat="0" applyFill="0" applyAlignment="0" applyProtection="0"/>
    <xf numFmtId="0" fontId="44" fillId="8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168" fontId="17" fillId="4" borderId="0"/>
    <xf numFmtId="0" fontId="1" fillId="0" borderId="0"/>
    <xf numFmtId="0" fontId="1" fillId="0" borderId="0"/>
    <xf numFmtId="0" fontId="5" fillId="0" borderId="0"/>
    <xf numFmtId="0" fontId="1" fillId="0" borderId="0"/>
    <xf numFmtId="0" fontId="41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1" fillId="12" borderId="41" applyNumberFormat="0" applyFont="0" applyAlignment="0" applyProtection="0"/>
    <xf numFmtId="0" fontId="31" fillId="10" borderId="38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42" applyNumberFormat="0" applyFill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9">
    <xf numFmtId="0" fontId="0" fillId="0" borderId="0" xfId="0"/>
    <xf numFmtId="0" fontId="7" fillId="0" borderId="0" xfId="0" applyFont="1"/>
    <xf numFmtId="0" fontId="4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Continuous"/>
    </xf>
    <xf numFmtId="0" fontId="12" fillId="0" borderId="6" xfId="0" applyFont="1" applyBorder="1" applyAlignment="1">
      <alignment horizontal="centerContinuous"/>
    </xf>
    <xf numFmtId="44" fontId="12" fillId="2" borderId="6" xfId="1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44" fontId="12" fillId="2" borderId="17" xfId="1" applyFont="1" applyFill="1" applyBorder="1" applyAlignment="1">
      <alignment horizontal="center"/>
    </xf>
    <xf numFmtId="38" fontId="4" fillId="0" borderId="0" xfId="0" applyNumberFormat="1" applyFont="1"/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38" fontId="13" fillId="0" borderId="0" xfId="0" applyNumberFormat="1" applyFont="1"/>
    <xf numFmtId="38" fontId="4" fillId="0" borderId="0" xfId="1" applyNumberFormat="1" applyFont="1" applyFill="1" applyBorder="1"/>
    <xf numFmtId="0" fontId="13" fillId="0" borderId="0" xfId="0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4" fillId="0" borderId="9" xfId="0" applyFont="1" applyBorder="1"/>
    <xf numFmtId="165" fontId="4" fillId="0" borderId="9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/>
    <xf numFmtId="165" fontId="4" fillId="0" borderId="3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/>
    <xf numFmtId="165" fontId="4" fillId="0" borderId="22" xfId="0" applyNumberFormat="1" applyFont="1" applyBorder="1" applyAlignment="1">
      <alignment horizontal="center"/>
    </xf>
    <xf numFmtId="165" fontId="12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2" fillId="0" borderId="0" xfId="0" applyFont="1"/>
    <xf numFmtId="0" fontId="4" fillId="0" borderId="26" xfId="0" applyFont="1" applyBorder="1"/>
    <xf numFmtId="0" fontId="12" fillId="0" borderId="26" xfId="0" applyFont="1" applyBorder="1" applyAlignment="1">
      <alignment horizontal="center"/>
    </xf>
    <xf numFmtId="41" fontId="12" fillId="0" borderId="26" xfId="0" applyNumberFormat="1" applyFont="1" applyBorder="1" applyAlignment="1">
      <alignment horizontal="center"/>
    </xf>
    <xf numFmtId="0" fontId="12" fillId="0" borderId="18" xfId="0" applyFont="1" applyBorder="1"/>
    <xf numFmtId="0" fontId="12" fillId="0" borderId="18" xfId="0" applyFont="1" applyBorder="1" applyAlignment="1">
      <alignment horizontal="center"/>
    </xf>
    <xf numFmtId="41" fontId="12" fillId="0" borderId="18" xfId="0" applyNumberFormat="1" applyFont="1" applyBorder="1" applyAlignment="1">
      <alignment horizontal="center"/>
    </xf>
    <xf numFmtId="10" fontId="12" fillId="0" borderId="18" xfId="0" applyNumberFormat="1" applyFont="1" applyBorder="1" applyAlignment="1">
      <alignment horizontal="center"/>
    </xf>
    <xf numFmtId="166" fontId="4" fillId="0" borderId="26" xfId="2" applyNumberFormat="1" applyFont="1" applyBorder="1"/>
    <xf numFmtId="10" fontId="4" fillId="0" borderId="26" xfId="3" applyNumberFormat="1" applyFont="1" applyBorder="1"/>
    <xf numFmtId="166" fontId="4" fillId="0" borderId="26" xfId="2" applyNumberFormat="1" applyFont="1" applyFill="1" applyBorder="1"/>
    <xf numFmtId="0" fontId="4" fillId="0" borderId="27" xfId="0" applyFont="1" applyBorder="1"/>
    <xf numFmtId="166" fontId="4" fillId="0" borderId="27" xfId="2" applyNumberFormat="1" applyFont="1" applyBorder="1"/>
    <xf numFmtId="10" fontId="4" fillId="0" borderId="27" xfId="3" applyNumberFormat="1" applyFont="1" applyBorder="1"/>
    <xf numFmtId="166" fontId="4" fillId="0" borderId="18" xfId="2" applyNumberFormat="1" applyFont="1" applyBorder="1"/>
    <xf numFmtId="0" fontId="4" fillId="3" borderId="18" xfId="0" applyFont="1" applyFill="1" applyBorder="1"/>
    <xf numFmtId="166" fontId="4" fillId="3" borderId="6" xfId="2" applyNumberFormat="1" applyFont="1" applyFill="1" applyBorder="1"/>
    <xf numFmtId="0" fontId="12" fillId="0" borderId="26" xfId="0" applyFont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8" fillId="0" borderId="0" xfId="0" applyFont="1"/>
    <xf numFmtId="165" fontId="4" fillId="0" borderId="3" xfId="0" applyNumberFormat="1" applyFont="1" applyBorder="1" applyAlignment="1">
      <alignment wrapText="1"/>
    </xf>
    <xf numFmtId="165" fontId="4" fillId="0" borderId="9" xfId="0" applyNumberFormat="1" applyFont="1" applyBorder="1" applyAlignment="1">
      <alignment wrapText="1"/>
    </xf>
    <xf numFmtId="165" fontId="4" fillId="0" borderId="22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11" fillId="0" borderId="0" xfId="0" applyFont="1"/>
    <xf numFmtId="43" fontId="11" fillId="0" borderId="0" xfId="0" applyNumberFormat="1" applyFont="1"/>
    <xf numFmtId="167" fontId="11" fillId="0" borderId="0" xfId="0" applyNumberFormat="1" applyFont="1"/>
    <xf numFmtId="0" fontId="12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66" fontId="4" fillId="0" borderId="0" xfId="2" applyNumberFormat="1" applyFont="1" applyFill="1" applyBorder="1"/>
    <xf numFmtId="0" fontId="4" fillId="0" borderId="26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4" fillId="0" borderId="0" xfId="10" applyFont="1" applyAlignment="1">
      <alignment horizontal="left"/>
    </xf>
    <xf numFmtId="0" fontId="15" fillId="0" borderId="0" xfId="10" applyFont="1" applyAlignment="1"/>
    <xf numFmtId="0" fontId="22" fillId="0" borderId="0" xfId="10" applyFont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0" fontId="23" fillId="0" borderId="0" xfId="0" applyFont="1"/>
    <xf numFmtId="166" fontId="11" fillId="0" borderId="6" xfId="50" applyNumberFormat="1" applyFont="1" applyFill="1" applyBorder="1"/>
    <xf numFmtId="0" fontId="39" fillId="0" borderId="0" xfId="20"/>
    <xf numFmtId="0" fontId="24" fillId="0" borderId="0" xfId="19" applyFont="1"/>
    <xf numFmtId="0" fontId="11" fillId="0" borderId="0" xfId="0" applyFont="1" applyAlignment="1">
      <alignment horizontal="center"/>
    </xf>
    <xf numFmtId="43" fontId="4" fillId="0" borderId="0" xfId="0" applyNumberFormat="1" applyFont="1"/>
    <xf numFmtId="0" fontId="12" fillId="0" borderId="6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43" fontId="4" fillId="0" borderId="18" xfId="2" applyFont="1" applyBorder="1" applyAlignment="1">
      <alignment horizontal="right"/>
    </xf>
    <xf numFmtId="43" fontId="4" fillId="0" borderId="6" xfId="2" applyFont="1" applyFill="1" applyBorder="1" applyAlignment="1">
      <alignment horizontal="right"/>
    </xf>
    <xf numFmtId="43" fontId="4" fillId="0" borderId="18" xfId="2" applyFont="1" applyFill="1" applyBorder="1" applyAlignment="1">
      <alignment horizontal="right"/>
    </xf>
    <xf numFmtId="43" fontId="4" fillId="0" borderId="0" xfId="2" applyFont="1" applyFill="1" applyBorder="1" applyAlignment="1">
      <alignment horizontal="right"/>
    </xf>
    <xf numFmtId="43" fontId="4" fillId="0" borderId="0" xfId="2" applyFont="1" applyFill="1" applyBorder="1" applyAlignment="1">
      <alignment horizontal="center"/>
    </xf>
    <xf numFmtId="43" fontId="4" fillId="0" borderId="0" xfId="2" applyFont="1" applyBorder="1" applyAlignment="1">
      <alignment horizontal="right"/>
    </xf>
    <xf numFmtId="43" fontId="4" fillId="0" borderId="19" xfId="2" applyFont="1" applyBorder="1" applyAlignment="1">
      <alignment horizontal="right"/>
    </xf>
    <xf numFmtId="43" fontId="4" fillId="0" borderId="20" xfId="2" applyFont="1" applyBorder="1" applyAlignment="1">
      <alignment horizontal="right"/>
    </xf>
    <xf numFmtId="43" fontId="4" fillId="0" borderId="21" xfId="2" applyFont="1" applyBorder="1" applyAlignment="1">
      <alignment horizontal="right"/>
    </xf>
    <xf numFmtId="43" fontId="4" fillId="0" borderId="0" xfId="2" applyFont="1" applyBorder="1"/>
    <xf numFmtId="43" fontId="4" fillId="0" borderId="0" xfId="2" applyFont="1"/>
    <xf numFmtId="43" fontId="4" fillId="0" borderId="20" xfId="2" applyFont="1" applyBorder="1"/>
    <xf numFmtId="38" fontId="47" fillId="0" borderId="0" xfId="0" applyNumberFormat="1" applyFont="1"/>
    <xf numFmtId="38" fontId="5" fillId="0" borderId="0" xfId="1" applyNumberFormat="1" applyFont="1" applyFill="1" applyBorder="1"/>
    <xf numFmtId="43" fontId="5" fillId="0" borderId="0" xfId="2" applyFont="1"/>
    <xf numFmtId="43" fontId="46" fillId="5" borderId="43" xfId="2" applyFont="1" applyFill="1" applyBorder="1"/>
    <xf numFmtId="38" fontId="4" fillId="0" borderId="6" xfId="0" applyNumberFormat="1" applyFont="1" applyBorder="1" applyAlignment="1">
      <alignment horizontal="left"/>
    </xf>
    <xf numFmtId="0" fontId="4" fillId="0" borderId="18" xfId="0" applyFont="1" applyBorder="1"/>
    <xf numFmtId="38" fontId="4" fillId="0" borderId="18" xfId="0" applyNumberFormat="1" applyFont="1" applyBorder="1"/>
    <xf numFmtId="10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6" fontId="12" fillId="0" borderId="6" xfId="0" applyNumberFormat="1" applyFont="1" applyBorder="1"/>
    <xf numFmtId="166" fontId="4" fillId="0" borderId="0" xfId="2" applyNumberFormat="1" applyFont="1" applyFill="1" applyBorder="1" applyAlignment="1">
      <alignment horizontal="right"/>
    </xf>
    <xf numFmtId="0" fontId="12" fillId="0" borderId="3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5" fillId="0" borderId="20" xfId="10" applyFont="1" applyBorder="1" applyAlignment="1">
      <alignment horizontal="left"/>
    </xf>
    <xf numFmtId="0" fontId="12" fillId="0" borderId="26" xfId="0" applyFont="1" applyBorder="1" applyAlignment="1">
      <alignment horizontal="center"/>
    </xf>
    <xf numFmtId="0" fontId="48" fillId="0" borderId="0" xfId="0" applyFont="1"/>
    <xf numFmtId="0" fontId="24" fillId="0" borderId="0" xfId="0" applyFont="1"/>
    <xf numFmtId="167" fontId="9" fillId="5" borderId="6" xfId="0" applyNumberFormat="1" applyFont="1" applyFill="1" applyBorder="1"/>
    <xf numFmtId="167" fontId="11" fillId="5" borderId="6" xfId="0" applyNumberFormat="1" applyFont="1" applyFill="1" applyBorder="1"/>
    <xf numFmtId="0" fontId="11" fillId="0" borderId="6" xfId="0" applyFont="1" applyBorder="1"/>
    <xf numFmtId="10" fontId="11" fillId="0" borderId="6" xfId="0" applyNumberFormat="1" applyFont="1" applyBorder="1"/>
    <xf numFmtId="43" fontId="11" fillId="0" borderId="6" xfId="57" applyFont="1" applyBorder="1"/>
    <xf numFmtId="4" fontId="11" fillId="0" borderId="6" xfId="0" applyNumberFormat="1" applyFont="1" applyBorder="1"/>
    <xf numFmtId="9" fontId="11" fillId="0" borderId="6" xfId="0" applyNumberFormat="1" applyFont="1" applyBorder="1"/>
    <xf numFmtId="166" fontId="11" fillId="0" borderId="0" xfId="0" applyNumberFormat="1" applyFont="1"/>
    <xf numFmtId="0" fontId="9" fillId="0" borderId="0" xfId="0" applyFont="1"/>
    <xf numFmtId="0" fontId="9" fillId="5" borderId="6" xfId="0" applyFont="1" applyFill="1" applyBorder="1"/>
    <xf numFmtId="10" fontId="11" fillId="0" borderId="6" xfId="94" applyNumberFormat="1" applyFont="1" applyFill="1" applyBorder="1"/>
    <xf numFmtId="10" fontId="2" fillId="0" borderId="6" xfId="125" applyNumberFormat="1" applyFont="1" applyFill="1" applyBorder="1"/>
    <xf numFmtId="43" fontId="2" fillId="0" borderId="6" xfId="124" applyFont="1" applyFill="1" applyBorder="1"/>
    <xf numFmtId="9" fontId="11" fillId="0" borderId="6" xfId="94" applyFont="1" applyBorder="1"/>
    <xf numFmtId="9" fontId="2" fillId="0" borderId="6" xfId="125" applyFont="1" applyFill="1" applyBorder="1"/>
    <xf numFmtId="43" fontId="11" fillId="0" borderId="0" xfId="50" applyFont="1"/>
    <xf numFmtId="43" fontId="11" fillId="0" borderId="6" xfId="57" applyFont="1" applyFill="1" applyBorder="1"/>
    <xf numFmtId="43" fontId="11" fillId="0" borderId="6" xfId="50" applyFont="1" applyBorder="1"/>
    <xf numFmtId="9" fontId="11" fillId="0" borderId="6" xfId="57" applyNumberFormat="1" applyFont="1" applyBorder="1"/>
    <xf numFmtId="43" fontId="11" fillId="37" borderId="6" xfId="57" applyFont="1" applyFill="1" applyBorder="1"/>
    <xf numFmtId="0" fontId="49" fillId="0" borderId="0" xfId="0" applyFont="1"/>
    <xf numFmtId="43" fontId="11" fillId="0" borderId="0" xfId="50" applyFont="1" applyBorder="1"/>
    <xf numFmtId="43" fontId="11" fillId="0" borderId="0" xfId="57" applyFont="1" applyBorder="1"/>
    <xf numFmtId="0" fontId="20" fillId="0" borderId="0" xfId="0" applyFont="1"/>
    <xf numFmtId="9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5" borderId="6" xfId="0" applyFill="1" applyBorder="1"/>
    <xf numFmtId="169" fontId="0" fillId="5" borderId="6" xfId="0" applyNumberFormat="1" applyFill="1" applyBorder="1"/>
    <xf numFmtId="0" fontId="11" fillId="0" borderId="0" xfId="0" applyFont="1" applyAlignment="1">
      <alignment horizontal="center" wrapText="1"/>
    </xf>
    <xf numFmtId="0" fontId="0" fillId="0" borderId="6" xfId="0" applyBorder="1"/>
    <xf numFmtId="43" fontId="0" fillId="0" borderId="6" xfId="124" applyFont="1" applyBorder="1"/>
    <xf numFmtId="43" fontId="2" fillId="0" borderId="6" xfId="124" applyFont="1" applyBorder="1"/>
    <xf numFmtId="43" fontId="2" fillId="37" borderId="6" xfId="124" applyFont="1" applyFill="1" applyBorder="1"/>
    <xf numFmtId="166" fontId="11" fillId="0" borderId="6" xfId="0" applyNumberFormat="1" applyFont="1" applyBorder="1"/>
    <xf numFmtId="43" fontId="11" fillId="0" borderId="6" xfId="0" applyNumberFormat="1" applyFont="1" applyBorder="1"/>
    <xf numFmtId="43" fontId="0" fillId="0" borderId="0" xfId="124" applyFont="1" applyBorder="1"/>
    <xf numFmtId="43" fontId="2" fillId="0" borderId="0" xfId="124" applyFont="1" applyFill="1" applyBorder="1"/>
    <xf numFmtId="43" fontId="0" fillId="0" borderId="0" xfId="0" applyNumberFormat="1"/>
    <xf numFmtId="168" fontId="0" fillId="0" borderId="6" xfId="0" applyNumberFormat="1" applyBorder="1" applyAlignment="1">
      <alignment horizontal="center"/>
    </xf>
    <xf numFmtId="167" fontId="0" fillId="0" borderId="6" xfId="0" applyNumberFormat="1" applyBorder="1"/>
    <xf numFmtId="169" fontId="0" fillId="0" borderId="6" xfId="0" applyNumberFormat="1" applyBorder="1"/>
    <xf numFmtId="9" fontId="0" fillId="0" borderId="6" xfId="125" applyFont="1" applyBorder="1"/>
    <xf numFmtId="166" fontId="11" fillId="0" borderId="6" xfId="50" applyNumberFormat="1" applyFont="1" applyBorder="1"/>
    <xf numFmtId="166" fontId="11" fillId="0" borderId="6" xfId="50" applyNumberFormat="1" applyFont="1" applyBorder="1" applyAlignment="1">
      <alignment horizontal="right"/>
    </xf>
    <xf numFmtId="166" fontId="11" fillId="0" borderId="0" xfId="50" applyNumberFormat="1" applyFont="1"/>
    <xf numFmtId="166" fontId="11" fillId="0" borderId="0" xfId="50" applyNumberFormat="1" applyFont="1" applyBorder="1"/>
    <xf numFmtId="0" fontId="50" fillId="0" borderId="0" xfId="0" applyFont="1"/>
    <xf numFmtId="0" fontId="21" fillId="0" borderId="0" xfId="0" applyFont="1"/>
    <xf numFmtId="0" fontId="51" fillId="0" borderId="0" xfId="0" applyFont="1"/>
    <xf numFmtId="0" fontId="52" fillId="0" borderId="19" xfId="0" applyFont="1" applyBorder="1" applyAlignment="1">
      <alignment horizontal="center"/>
    </xf>
  </cellXfs>
  <cellStyles count="126">
    <cellStyle name="20% - Accent1 2" xfId="23" xr:uid="{FB6613DD-F99B-4910-92F0-F14C98291D8D}"/>
    <cellStyle name="20% - Accent1 2 2" xfId="100" xr:uid="{E9E0BB13-5B93-4773-B688-4D0758119617}"/>
    <cellStyle name="20% - Accent2 2" xfId="24" xr:uid="{45D7E660-7744-48CD-A896-D0674DE77FD8}"/>
    <cellStyle name="20% - Accent2 2 2" xfId="101" xr:uid="{F40BE96E-53F7-40D3-B645-C4E857963429}"/>
    <cellStyle name="20% - Accent3 2" xfId="25" xr:uid="{71837120-B5B5-4474-87C5-85163E29D8E5}"/>
    <cellStyle name="20% - Accent3 2 2" xfId="102" xr:uid="{2FAA2C37-58FD-4844-9B89-8490D5DA65C6}"/>
    <cellStyle name="20% - Accent4 2" xfId="26" xr:uid="{DCF892A4-5E59-46D8-96E2-2D563507F9AB}"/>
    <cellStyle name="20% - Accent4 2 2" xfId="103" xr:uid="{2D27C2EB-14C0-453C-A533-7B82EBA120F5}"/>
    <cellStyle name="20% - Accent5 2" xfId="27" xr:uid="{5364A538-B5D0-4598-B6D3-7D509E89AF3F}"/>
    <cellStyle name="20% - Accent5 2 2" xfId="104" xr:uid="{F6D0E554-7424-4772-ABF6-F35AD77B9876}"/>
    <cellStyle name="20% - Accent6 2" xfId="28" xr:uid="{D2201ED1-5E0E-4DB1-93AD-7B8178292AE5}"/>
    <cellStyle name="20% - Accent6 2 2" xfId="105" xr:uid="{A22EADF0-05A5-4D4A-9DE3-B7E2CCC8E43F}"/>
    <cellStyle name="40% - Accent1 2" xfId="29" xr:uid="{D7078E83-2298-4B4B-A2C8-BE72B39B0B26}"/>
    <cellStyle name="40% - Accent1 2 2" xfId="106" xr:uid="{3DEE4CAB-2093-496A-8464-99B03B7AEF96}"/>
    <cellStyle name="40% - Accent2 2" xfId="30" xr:uid="{62BE83EE-D6A1-43CC-BF58-7FF9E73D113C}"/>
    <cellStyle name="40% - Accent2 2 2" xfId="107" xr:uid="{2F94F59B-1C1E-4455-909F-C9F5CB978F02}"/>
    <cellStyle name="40% - Accent3 2" xfId="31" xr:uid="{073C44B2-80BC-421C-BA3C-1B026CF0EB28}"/>
    <cellStyle name="40% - Accent3 2 2" xfId="108" xr:uid="{0A5C38D8-FE81-4D06-BFC1-53B897F86BFE}"/>
    <cellStyle name="40% - Accent4 2" xfId="32" xr:uid="{CF607D71-EEFE-47BB-BC1E-96A9CDC3EC61}"/>
    <cellStyle name="40% - Accent4 2 2" xfId="109" xr:uid="{CE67364E-2173-42D9-A8A3-ECB58D67DD28}"/>
    <cellStyle name="40% - Accent5 2" xfId="33" xr:uid="{F45EEE25-044E-4832-9D30-5138E9043E22}"/>
    <cellStyle name="40% - Accent5 2 2" xfId="110" xr:uid="{2CE47750-C309-45CB-871E-885D8859AED6}"/>
    <cellStyle name="40% - Accent6 2" xfId="34" xr:uid="{360370B0-1660-4D31-8A19-862237881736}"/>
    <cellStyle name="40% - Accent6 2 2" xfId="111" xr:uid="{2B1DDCC4-D6AC-464D-AC1D-36D8B0FF1207}"/>
    <cellStyle name="60% - Accent1 2" xfId="35" xr:uid="{7159E78B-1E04-420B-B3EB-08A02114112D}"/>
    <cellStyle name="60% - Accent2 2" xfId="36" xr:uid="{84B8E662-02E0-4875-A313-E17F65551C80}"/>
    <cellStyle name="60% - Accent3 2" xfId="37" xr:uid="{AC313458-7A31-452E-8B97-F6AC0B40CF90}"/>
    <cellStyle name="60% - Accent4 2" xfId="38" xr:uid="{BEC4A638-CFA4-4A98-B1AA-A86C4BE0FFD7}"/>
    <cellStyle name="60% - Accent5 2" xfId="39" xr:uid="{C72A443C-8F1F-4195-9294-3FCB1A2B16E1}"/>
    <cellStyle name="60% - Accent6 2" xfId="40" xr:uid="{E2447048-C457-41C9-B650-53774A7C5FEC}"/>
    <cellStyle name="Accent1 2" xfId="41" xr:uid="{D2A20CBE-A046-4461-BF22-85308271A995}"/>
    <cellStyle name="Accent2 2" xfId="42" xr:uid="{9D737F9B-3552-4A77-8916-72B61AF5C7CF}"/>
    <cellStyle name="Accent3 2" xfId="43" xr:uid="{68C45247-6346-49B0-972B-584D5C9C8110}"/>
    <cellStyle name="Accent4 2" xfId="44" xr:uid="{56111BD9-52A2-43F6-839B-12A250588FBB}"/>
    <cellStyle name="Accent5 2" xfId="45" xr:uid="{DAE4A3D0-581E-428C-8095-19CD882B5FC7}"/>
    <cellStyle name="Accent6 2" xfId="46" xr:uid="{F20180AF-FA2E-4E30-BFFA-5BE945BF6FAF}"/>
    <cellStyle name="Bad 2" xfId="47" xr:uid="{375F017B-7274-4666-AF92-B84A05AE65ED}"/>
    <cellStyle name="Borders" xfId="7" xr:uid="{00000000-0005-0000-0000-000000000000}"/>
    <cellStyle name="Calculation 2" xfId="48" xr:uid="{1F64801A-62A9-451A-81FF-48DDAFB2C587}"/>
    <cellStyle name="Check Cell 2" xfId="49" xr:uid="{485C32B3-494F-4788-BC71-5C09F457B638}"/>
    <cellStyle name="Comma" xfId="2" builtinId="3"/>
    <cellStyle name="Comma 2" xfId="5" xr:uid="{00000000-0005-0000-0000-000002000000}"/>
    <cellStyle name="Comma 2 2" xfId="16" xr:uid="{00000000-0005-0000-0000-000003000000}"/>
    <cellStyle name="Comma 2 2 2" xfId="50" xr:uid="{D3A4D291-B2A3-4247-9146-3F737168E9AE}"/>
    <cellStyle name="Comma 2 3" xfId="51" xr:uid="{F3BFA674-9C2C-4019-A7F7-71C94A7B93F3}"/>
    <cellStyle name="Comma 2 4" xfId="52" xr:uid="{DBA69F98-6E1B-4400-B30D-50329712E773}"/>
    <cellStyle name="Comma 3" xfId="13" xr:uid="{00000000-0005-0000-0000-000004000000}"/>
    <cellStyle name="Comma 3 2" xfId="53" xr:uid="{AF838F29-83C6-409D-BF8C-9A3E96D93737}"/>
    <cellStyle name="Comma 3 2 2" xfId="54" xr:uid="{651BCBCF-CE9D-4C22-872D-7B9C2E4FDA23}"/>
    <cellStyle name="Comma 3 2 2 2" xfId="113" xr:uid="{04D15FDD-2D80-4FC5-8C89-C6DBA84019DC}"/>
    <cellStyle name="Comma 3 2 3" xfId="112" xr:uid="{08B1FCEA-7CC4-4318-9764-D07345623D32}"/>
    <cellStyle name="Comma 3 3" xfId="55" xr:uid="{38017914-2DB0-4FA5-BE3B-216AAB3FE175}"/>
    <cellStyle name="Comma 3 3 2" xfId="114" xr:uid="{396C2119-106E-4EFE-B5FC-7BDB4A8FCAA5}"/>
    <cellStyle name="Comma 3 4" xfId="124" xr:uid="{EBD8DE62-F7C2-444E-970D-90621C8AA087}"/>
    <cellStyle name="Comma 4" xfId="56" xr:uid="{B1E1A7FE-38A6-4CAC-BFBA-2C02F32D35B0}"/>
    <cellStyle name="Comma 5" xfId="57" xr:uid="{2F449DAC-BFDC-4C19-B3BE-E37F929112EC}"/>
    <cellStyle name="Comma 6" xfId="58" xr:uid="{EF9D9602-ACCC-4007-8DDE-A6A1628A51DC}"/>
    <cellStyle name="Comma 7" xfId="59" xr:uid="{207565FC-22C2-4483-A555-726664A3B572}"/>
    <cellStyle name="Currency" xfId="1" builtinId="4"/>
    <cellStyle name="Currency 2" xfId="8" xr:uid="{00000000-0005-0000-0000-000006000000}"/>
    <cellStyle name="Currency 2 2" xfId="60" xr:uid="{F05B0440-3000-4203-91C8-4315A6A654B5}"/>
    <cellStyle name="Currency 3" xfId="15" xr:uid="{00000000-0005-0000-0000-000007000000}"/>
    <cellStyle name="Currency 3 2" xfId="62" xr:uid="{353C2850-5301-4C23-80A6-4B67E7240603}"/>
    <cellStyle name="Currency 3 3" xfId="115" xr:uid="{0128752A-D93E-474B-90DD-8675BD183694}"/>
    <cellStyle name="Currency 3 4" xfId="61" xr:uid="{4081F6F7-0F63-4DCE-87D6-5F3CCB4668C8}"/>
    <cellStyle name="Currency 4" xfId="63" xr:uid="{5CEBF297-C7AB-470D-BA4C-FD691E0B4F69}"/>
    <cellStyle name="Currency 5" xfId="64" xr:uid="{94C528AF-5FA1-4173-ACD3-0DFD861A6DA2}"/>
    <cellStyle name="Currency 5 2" xfId="65" xr:uid="{2BAF2547-411E-46A3-835D-2CF361A6A82C}"/>
    <cellStyle name="Currency 6" xfId="66" xr:uid="{6FA91D83-54BB-430A-9942-21F78AB3027A}"/>
    <cellStyle name="Currency 6 2" xfId="116" xr:uid="{918EAF83-D58F-43E9-8968-51C1FAA45F33}"/>
    <cellStyle name="Explanatory Text 2" xfId="67" xr:uid="{02005480-06FA-4855-97BF-7362820A0E58}"/>
    <cellStyle name="Good 2" xfId="68" xr:uid="{C80503AC-5D12-457A-A154-E3C03EF9C021}"/>
    <cellStyle name="Heading 1 2" xfId="69" xr:uid="{C4CC1DAB-2754-4C09-BC5B-5BE45BF172BB}"/>
    <cellStyle name="Heading 2 2" xfId="70" xr:uid="{CB39022A-A6CA-4E5F-B88A-57B54869B4A8}"/>
    <cellStyle name="Heading 3 2" xfId="71" xr:uid="{42539F29-6F96-461D-AC3B-B13CE4B6AFDC}"/>
    <cellStyle name="Heading 4 2" xfId="72" xr:uid="{D5099420-D362-41F7-AEB5-D75C03D5DE4C}"/>
    <cellStyle name="Hyperlink" xfId="10" builtinId="8"/>
    <cellStyle name="Hyperlink 2" xfId="73" xr:uid="{207518D4-EFD5-4D95-94B7-C9716D81AF34}"/>
    <cellStyle name="Hyperlink 3" xfId="20" xr:uid="{1173AC61-46A4-4045-A0AA-82D3E492E63A}"/>
    <cellStyle name="Input 2" xfId="74" xr:uid="{B7259291-A00F-4BED-8BDF-69EDA432E152}"/>
    <cellStyle name="Linked Cell 2" xfId="75" xr:uid="{BF99B603-F383-4DEE-A81F-D94CF1289314}"/>
    <cellStyle name="Neutral 2" xfId="76" xr:uid="{773FDC79-8AFD-40C8-9036-51AFFA582275}"/>
    <cellStyle name="Normal" xfId="0" builtinId="0"/>
    <cellStyle name="Normal 10" xfId="77" xr:uid="{CF2D2B90-63A2-465F-9C6C-B5C7EE17D9E3}"/>
    <cellStyle name="Normal 11" xfId="78" xr:uid="{016DDDB2-9366-4474-A7BE-D7041B13D246}"/>
    <cellStyle name="Normal 11 2" xfId="117" xr:uid="{2AD91517-8715-4AE1-A9EF-976070032C78}"/>
    <cellStyle name="Normal 12" xfId="19" xr:uid="{B6ED2C77-16AE-498D-88BE-66EE47CC0B9F}"/>
    <cellStyle name="Normal 2" xfId="4" xr:uid="{00000000-0005-0000-0000-00000A000000}"/>
    <cellStyle name="Normal 2 2" xfId="17" xr:uid="{00000000-0005-0000-0000-00000B000000}"/>
    <cellStyle name="Normal 2 2 2" xfId="22" xr:uid="{C4DB2A97-8DE3-4BAA-99F2-BDBCE06BF7F1}"/>
    <cellStyle name="Normal 2 3" xfId="79" xr:uid="{E8C6EA36-6B11-4E89-A110-4BE345547B6F}"/>
    <cellStyle name="Normal 2 4" xfId="80" xr:uid="{D8D8A733-B4E8-4930-BDE0-C6B6502110AE}"/>
    <cellStyle name="Normal 2_Wages" xfId="11" xr:uid="{00000000-0005-0000-0000-00000C000000}"/>
    <cellStyle name="Normal 3" xfId="9" xr:uid="{00000000-0005-0000-0000-00000D000000}"/>
    <cellStyle name="Normal 4" xfId="12" xr:uid="{00000000-0005-0000-0000-00000E000000}"/>
    <cellStyle name="Normal 4 2" xfId="81" xr:uid="{88329EC8-C006-4126-9CD0-4D8550CDE0DC}"/>
    <cellStyle name="Normal 4 2 2" xfId="82" xr:uid="{D75C19F9-CA83-4746-91AF-771CA96A67D5}"/>
    <cellStyle name="Normal 4 2 2 2" xfId="119" xr:uid="{977506C3-E794-4849-BE6E-812831C3F489}"/>
    <cellStyle name="Normal 4 2 3" xfId="118" xr:uid="{2A192634-0523-4503-A569-84CF58069045}"/>
    <cellStyle name="Normal 4 3" xfId="83" xr:uid="{E51C5D84-8D8A-4589-B555-69E0900961CE}"/>
    <cellStyle name="Normal 5" xfId="21" xr:uid="{0DEBA4D1-1549-4242-BC68-B317BBFF3635}"/>
    <cellStyle name="Normal 5 2" xfId="84" xr:uid="{3F9B994D-02DF-49F6-982D-093A0BA19810}"/>
    <cellStyle name="Normal 5 2 2" xfId="120" xr:uid="{D5739755-E19F-4617-8364-6592A9E431B4}"/>
    <cellStyle name="Normal 5 3" xfId="99" xr:uid="{267287E5-63A2-460C-9CEE-9FDA57ED463C}"/>
    <cellStyle name="Normal 6" xfId="85" xr:uid="{A55C62CB-BAE4-484B-8639-8E148D8496DA}"/>
    <cellStyle name="Normal 7" xfId="86" xr:uid="{0BC25075-9096-4EEE-92BB-497950C2AEE7}"/>
    <cellStyle name="Normal 7 2" xfId="87" xr:uid="{12BDA6D7-3917-4052-882C-CF6D0049E0D9}"/>
    <cellStyle name="Normal 8" xfId="88" xr:uid="{700BC161-D89E-4A9F-9805-E20BFA5FCED0}"/>
    <cellStyle name="Normal 9" xfId="89" xr:uid="{A82FAFC2-2BF4-4533-8DC6-A3BC03E13BB9}"/>
    <cellStyle name="Note 2" xfId="90" xr:uid="{68C13BAD-1853-4EA5-BCEF-9619F00CE67B}"/>
    <cellStyle name="Note 2 2" xfId="121" xr:uid="{ADC25944-96CA-485D-BB56-B78A8C7DAEA3}"/>
    <cellStyle name="Output 2" xfId="91" xr:uid="{FE85D1F2-E07D-428D-B570-EA6709351C58}"/>
    <cellStyle name="Percent" xfId="3" builtinId="5"/>
    <cellStyle name="Percent 2" xfId="6" xr:uid="{00000000-0005-0000-0000-000010000000}"/>
    <cellStyle name="Percent 2 2" xfId="18" xr:uid="{00000000-0005-0000-0000-000011000000}"/>
    <cellStyle name="Percent 3" xfId="14" xr:uid="{00000000-0005-0000-0000-000012000000}"/>
    <cellStyle name="Percent 3 2" xfId="92" xr:uid="{50B2594D-F9E2-4770-B3CE-EA54E5877A7A}"/>
    <cellStyle name="Percent 3 3" xfId="93" xr:uid="{543CE8E9-76FC-4B50-8945-EF022FCA38E5}"/>
    <cellStyle name="Percent 3 3 2" xfId="122" xr:uid="{3FDDBC80-61C3-4208-9960-8746E003C22C}"/>
    <cellStyle name="Percent 3 4" xfId="125" xr:uid="{F4EBB7B6-E577-4527-BD2F-1A24130600AA}"/>
    <cellStyle name="Percent 4" xfId="94" xr:uid="{F692730F-694F-42C3-BBE9-C056F21F35A8}"/>
    <cellStyle name="Percent 5" xfId="95" xr:uid="{84EB4A5D-B2D5-4DD7-8638-1284C87776B9}"/>
    <cellStyle name="Percent 5 2" xfId="123" xr:uid="{0549EC09-AA19-4367-81E8-46E1AD5622F6}"/>
    <cellStyle name="Title 2" xfId="96" xr:uid="{12C4CA32-1C8B-46D5-A603-B9BD07C15522}"/>
    <cellStyle name="Total 2" xfId="97" xr:uid="{AFCE0ED8-EEA9-4FC7-8C3B-601994DA5605}"/>
    <cellStyle name="Warning Text 2" xfId="98" xr:uid="{AB2A3C62-3E4A-4482-B3C5-47E40124694E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dget\!Utilities%20Budget%20Sheets\OB%20FILES\OB2002-2003\OB2002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ngvivie\AppData\Local\Microsoft\Windows\INetCache\Content.Outlook\OJRAXA34\2026-27%20Operating%20Budget%20Template%20Single%20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THES COSTS CALC"/>
      <sheetName val="ELWAT"/>
      <sheetName val="GAS"/>
      <sheetName val="PSTEAM"/>
      <sheetName val="GBREC"/>
      <sheetName val="UTIL EXP"/>
      <sheetName val="OBSUM"/>
      <sheetName val="UTIL"/>
      <sheetName val="BPUTIL flue"/>
      <sheetName val="BPUTIL"/>
      <sheetName val="5YRUTIL"/>
      <sheetName val="5YRUTIL (2)"/>
      <sheetName val="5YRUTIL 2"/>
      <sheetName val="20YCOGEN"/>
      <sheetName val="T8PROG"/>
      <sheetName val="LGSCALE"/>
      <sheetName val="20YFLUHEAT"/>
      <sheetName val="5YRERIN"/>
      <sheetName val="Module1"/>
      <sheetName val="Module2"/>
      <sheetName val="Module3"/>
      <sheetName val="Building data "/>
      <sheetName val="List"/>
      <sheetName val="Prov. New Faculty 2021-22_base 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C Plan"/>
      <sheetName val="Salary Summary"/>
      <sheetName val="Faculty Salaries"/>
      <sheetName val="RA-SRA Salaries"/>
      <sheetName val="Stipend &amp; Casual"/>
      <sheetName val="PM-C Salaries"/>
      <sheetName val="USW Salaries"/>
      <sheetName val="USW Band"/>
      <sheetName val="Unifor Salaries"/>
      <sheetName val="Unifor Grid"/>
      <sheetName val="CUPE Salaries"/>
      <sheetName val="CUPE Grid"/>
      <sheetName val="Shift Premiums"/>
      <sheetName val="Wage Recoveries"/>
      <sheetName val="OPSEU Salaries"/>
      <sheetName val="OPSEU Grid"/>
      <sheetName val="CUPE &amp; UTFA Teaching Rates"/>
      <sheetName val="Benefit Rate"/>
      <sheetName val="Name Manager"/>
      <sheetName val="Chart of Accts"/>
      <sheetName val="BB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5">
          <cell r="B5">
            <v>41456</v>
          </cell>
          <cell r="C5">
            <v>41821</v>
          </cell>
          <cell r="D5">
            <v>42005</v>
          </cell>
          <cell r="E5">
            <v>42186</v>
          </cell>
          <cell r="F5">
            <v>42370</v>
          </cell>
          <cell r="G5">
            <v>42552</v>
          </cell>
          <cell r="H5">
            <v>42917</v>
          </cell>
          <cell r="I5">
            <v>43282</v>
          </cell>
          <cell r="J5" t="str">
            <v>1-Jul-19*</v>
          </cell>
          <cell r="K5">
            <v>43647</v>
          </cell>
          <cell r="L5">
            <v>44013</v>
          </cell>
          <cell r="M5">
            <v>44317</v>
          </cell>
          <cell r="N5">
            <v>44378</v>
          </cell>
          <cell r="O5">
            <v>44743</v>
          </cell>
          <cell r="P5">
            <v>45108</v>
          </cell>
          <cell r="Q5">
            <v>45474</v>
          </cell>
          <cell r="R5">
            <v>45839</v>
          </cell>
        </row>
        <row r="6">
          <cell r="B6">
            <v>2.2499999999999999E-2</v>
          </cell>
          <cell r="C6">
            <v>5.0000000000000001E-3</v>
          </cell>
          <cell r="D6">
            <v>5.0000000000000001E-3</v>
          </cell>
          <cell r="E6">
            <v>5.0000000000000001E-3</v>
          </cell>
          <cell r="F6">
            <v>5.0000000000000001E-3</v>
          </cell>
          <cell r="G6">
            <v>1.2500000000000001E-2</v>
          </cell>
          <cell r="H6">
            <v>2.5000000000000001E-2</v>
          </cell>
          <cell r="I6">
            <v>0.02</v>
          </cell>
          <cell r="J6">
            <v>0.02</v>
          </cell>
          <cell r="K6">
            <v>3.5000000000000003E-2</v>
          </cell>
          <cell r="L6">
            <v>0</v>
          </cell>
          <cell r="M6">
            <v>0.01</v>
          </cell>
          <cell r="N6">
            <v>0.01</v>
          </cell>
          <cell r="O6">
            <v>0.01</v>
          </cell>
          <cell r="P6">
            <v>0.09</v>
          </cell>
          <cell r="Q6">
            <v>0.02</v>
          </cell>
          <cell r="R6">
            <v>1.7999999999999999E-2</v>
          </cell>
        </row>
        <row r="7">
          <cell r="A7" t="str">
            <v>01-0</v>
          </cell>
          <cell r="B7">
            <v>32246</v>
          </cell>
          <cell r="C7">
            <v>32407</v>
          </cell>
          <cell r="D7">
            <v>32568</v>
          </cell>
          <cell r="E7">
            <v>32731</v>
          </cell>
          <cell r="F7">
            <v>32894</v>
          </cell>
          <cell r="G7">
            <v>33305</v>
          </cell>
          <cell r="H7">
            <v>34138</v>
          </cell>
          <cell r="I7">
            <v>34821</v>
          </cell>
          <cell r="J7">
            <v>35517</v>
          </cell>
          <cell r="K7">
            <v>36040</v>
          </cell>
          <cell r="L7">
            <v>36040</v>
          </cell>
          <cell r="M7">
            <v>36400</v>
          </cell>
          <cell r="N7">
            <v>36764</v>
          </cell>
          <cell r="O7">
            <v>37132</v>
          </cell>
          <cell r="P7">
            <v>40474</v>
          </cell>
          <cell r="Q7">
            <v>41283</v>
          </cell>
          <cell r="R7">
            <v>42026</v>
          </cell>
        </row>
        <row r="8">
          <cell r="A8" t="str">
            <v>01-1</v>
          </cell>
          <cell r="B8">
            <v>33536</v>
          </cell>
          <cell r="C8">
            <v>33704</v>
          </cell>
          <cell r="D8">
            <v>33871</v>
          </cell>
          <cell r="E8">
            <v>34040</v>
          </cell>
          <cell r="F8">
            <v>34210</v>
          </cell>
          <cell r="G8">
            <v>34638</v>
          </cell>
          <cell r="H8">
            <v>35504</v>
          </cell>
          <cell r="I8">
            <v>36214</v>
          </cell>
          <cell r="J8">
            <v>36938</v>
          </cell>
          <cell r="K8">
            <v>37481</v>
          </cell>
          <cell r="L8">
            <v>37481</v>
          </cell>
          <cell r="M8">
            <v>37856</v>
          </cell>
          <cell r="N8">
            <v>38235</v>
          </cell>
          <cell r="O8">
            <v>38617</v>
          </cell>
          <cell r="P8">
            <v>42093</v>
          </cell>
          <cell r="Q8">
            <v>42935</v>
          </cell>
          <cell r="R8">
            <v>43708</v>
          </cell>
        </row>
        <row r="9">
          <cell r="A9" t="str">
            <v>01-2</v>
          </cell>
          <cell r="B9">
            <v>34877</v>
          </cell>
          <cell r="C9">
            <v>35051</v>
          </cell>
          <cell r="D9">
            <v>35226</v>
          </cell>
          <cell r="E9">
            <v>35402</v>
          </cell>
          <cell r="F9">
            <v>35578</v>
          </cell>
          <cell r="G9">
            <v>36023</v>
          </cell>
          <cell r="H9">
            <v>36924</v>
          </cell>
          <cell r="I9">
            <v>37662</v>
          </cell>
          <cell r="J9">
            <v>38415</v>
          </cell>
          <cell r="K9">
            <v>38980</v>
          </cell>
          <cell r="L9">
            <v>38980</v>
          </cell>
          <cell r="M9">
            <v>39370</v>
          </cell>
          <cell r="N9">
            <v>39764</v>
          </cell>
          <cell r="O9">
            <v>40162</v>
          </cell>
          <cell r="P9">
            <v>43777</v>
          </cell>
          <cell r="Q9">
            <v>44653</v>
          </cell>
          <cell r="R9">
            <v>45457</v>
          </cell>
        </row>
        <row r="10">
          <cell r="A10" t="str">
            <v>01-3</v>
          </cell>
          <cell r="B10">
            <v>36273</v>
          </cell>
          <cell r="C10">
            <v>36454</v>
          </cell>
          <cell r="D10">
            <v>36636</v>
          </cell>
          <cell r="E10">
            <v>36819</v>
          </cell>
          <cell r="F10">
            <v>37002</v>
          </cell>
          <cell r="G10">
            <v>37465</v>
          </cell>
          <cell r="H10">
            <v>38402</v>
          </cell>
          <cell r="I10">
            <v>39170</v>
          </cell>
          <cell r="J10">
            <v>39953</v>
          </cell>
          <cell r="K10">
            <v>40541</v>
          </cell>
          <cell r="L10">
            <v>40541</v>
          </cell>
          <cell r="M10">
            <v>40946</v>
          </cell>
          <cell r="N10">
            <v>41355</v>
          </cell>
          <cell r="O10">
            <v>41769</v>
          </cell>
          <cell r="P10">
            <v>45528</v>
          </cell>
          <cell r="Q10">
            <v>46439</v>
          </cell>
          <cell r="R10">
            <v>47275</v>
          </cell>
        </row>
        <row r="11">
          <cell r="A11" t="str">
            <v>01-4</v>
          </cell>
          <cell r="B11">
            <v>37360</v>
          </cell>
          <cell r="C11">
            <v>37547</v>
          </cell>
          <cell r="D11">
            <v>37734</v>
          </cell>
          <cell r="E11">
            <v>37923</v>
          </cell>
          <cell r="F11">
            <v>38111</v>
          </cell>
          <cell r="G11">
            <v>38587</v>
          </cell>
          <cell r="H11">
            <v>39552</v>
          </cell>
          <cell r="I11">
            <v>40343</v>
          </cell>
          <cell r="J11">
            <v>41150</v>
          </cell>
          <cell r="K11">
            <v>41755</v>
          </cell>
          <cell r="L11">
            <v>41755</v>
          </cell>
          <cell r="M11">
            <v>42173</v>
          </cell>
          <cell r="N11">
            <v>42595</v>
          </cell>
          <cell r="O11">
            <v>43021</v>
          </cell>
          <cell r="P11">
            <v>46893</v>
          </cell>
          <cell r="Q11">
            <v>47831</v>
          </cell>
          <cell r="R11">
            <v>48692</v>
          </cell>
        </row>
        <row r="12">
          <cell r="A12" t="str">
            <v>01-5</v>
          </cell>
          <cell r="B12">
            <v>38482</v>
          </cell>
          <cell r="C12">
            <v>38674</v>
          </cell>
          <cell r="D12">
            <v>38867</v>
          </cell>
          <cell r="E12">
            <v>39061</v>
          </cell>
          <cell r="F12">
            <v>39256</v>
          </cell>
          <cell r="G12">
            <v>39747</v>
          </cell>
          <cell r="H12">
            <v>40741</v>
          </cell>
          <cell r="I12">
            <v>41556</v>
          </cell>
          <cell r="J12">
            <v>42387</v>
          </cell>
          <cell r="K12">
            <v>43010</v>
          </cell>
          <cell r="L12">
            <v>43010</v>
          </cell>
          <cell r="M12">
            <v>43440</v>
          </cell>
          <cell r="N12">
            <v>43874</v>
          </cell>
          <cell r="O12">
            <v>44313</v>
          </cell>
          <cell r="P12">
            <v>48301</v>
          </cell>
          <cell r="Q12">
            <v>49267</v>
          </cell>
          <cell r="R12">
            <v>50154</v>
          </cell>
        </row>
        <row r="13">
          <cell r="A13" t="str">
            <v>01-6</v>
          </cell>
          <cell r="B13">
            <v>39636</v>
          </cell>
          <cell r="C13">
            <v>39834</v>
          </cell>
          <cell r="D13">
            <v>40032</v>
          </cell>
          <cell r="E13">
            <v>40232</v>
          </cell>
          <cell r="F13">
            <v>40432</v>
          </cell>
          <cell r="G13">
            <v>40937</v>
          </cell>
          <cell r="H13">
            <v>41960</v>
          </cell>
          <cell r="I13">
            <v>42799</v>
          </cell>
          <cell r="J13">
            <v>43655</v>
          </cell>
          <cell r="K13">
            <v>44297</v>
          </cell>
          <cell r="L13">
            <v>44297</v>
          </cell>
          <cell r="M13">
            <v>44740</v>
          </cell>
          <cell r="N13">
            <v>45187</v>
          </cell>
          <cell r="O13">
            <v>45639</v>
          </cell>
          <cell r="P13">
            <v>49747</v>
          </cell>
          <cell r="Q13">
            <v>50742</v>
          </cell>
          <cell r="R13">
            <v>51655</v>
          </cell>
        </row>
        <row r="14">
          <cell r="A14" t="str">
            <v>01-7</v>
          </cell>
          <cell r="B14">
            <v>40429</v>
          </cell>
          <cell r="C14">
            <v>40631</v>
          </cell>
          <cell r="D14">
            <v>40833</v>
          </cell>
          <cell r="E14">
            <v>41037</v>
          </cell>
          <cell r="F14">
            <v>41241</v>
          </cell>
          <cell r="G14">
            <v>41757</v>
          </cell>
          <cell r="H14">
            <v>42801</v>
          </cell>
          <cell r="I14">
            <v>43657</v>
          </cell>
          <cell r="J14">
            <v>44530</v>
          </cell>
          <cell r="K14">
            <v>45185</v>
          </cell>
          <cell r="L14">
            <v>45185</v>
          </cell>
          <cell r="M14">
            <v>45637</v>
          </cell>
          <cell r="N14">
            <v>46093</v>
          </cell>
          <cell r="O14">
            <v>46554</v>
          </cell>
          <cell r="P14">
            <v>50744</v>
          </cell>
          <cell r="Q14">
            <v>51759</v>
          </cell>
          <cell r="R14">
            <v>52691</v>
          </cell>
        </row>
        <row r="15">
          <cell r="A15" t="str">
            <v>01-8</v>
          </cell>
          <cell r="B15">
            <v>41237</v>
          </cell>
          <cell r="C15">
            <v>41443</v>
          </cell>
          <cell r="D15">
            <v>41649</v>
          </cell>
          <cell r="E15">
            <v>41857</v>
          </cell>
          <cell r="F15">
            <v>42065</v>
          </cell>
          <cell r="G15">
            <v>42591</v>
          </cell>
          <cell r="H15">
            <v>43656</v>
          </cell>
          <cell r="I15">
            <v>44529</v>
          </cell>
          <cell r="J15">
            <v>45420</v>
          </cell>
          <cell r="K15">
            <v>46088</v>
          </cell>
          <cell r="L15">
            <v>46088</v>
          </cell>
          <cell r="M15">
            <v>46549</v>
          </cell>
          <cell r="N15">
            <v>47014</v>
          </cell>
          <cell r="O15">
            <v>47484</v>
          </cell>
          <cell r="P15">
            <v>51758</v>
          </cell>
          <cell r="Q15">
            <v>52793</v>
          </cell>
          <cell r="R15">
            <v>53743</v>
          </cell>
        </row>
        <row r="16">
          <cell r="A16" t="str">
            <v>02-0</v>
          </cell>
          <cell r="B16">
            <v>34240</v>
          </cell>
          <cell r="C16">
            <v>34411</v>
          </cell>
          <cell r="D16">
            <v>34582</v>
          </cell>
          <cell r="E16">
            <v>34755</v>
          </cell>
          <cell r="F16">
            <v>34928</v>
          </cell>
          <cell r="G16">
            <v>35365</v>
          </cell>
          <cell r="H16">
            <v>36249</v>
          </cell>
          <cell r="I16">
            <v>36974</v>
          </cell>
          <cell r="J16">
            <v>37713</v>
          </cell>
          <cell r="K16">
            <v>38268</v>
          </cell>
          <cell r="L16">
            <v>38268</v>
          </cell>
          <cell r="M16">
            <v>38651</v>
          </cell>
          <cell r="N16">
            <v>39038</v>
          </cell>
          <cell r="O16">
            <v>39428</v>
          </cell>
          <cell r="P16">
            <v>42977</v>
          </cell>
          <cell r="Q16">
            <v>43837</v>
          </cell>
          <cell r="R16">
            <v>44626</v>
          </cell>
        </row>
        <row r="17">
          <cell r="A17" t="str">
            <v>02-1</v>
          </cell>
          <cell r="B17">
            <v>35610</v>
          </cell>
          <cell r="C17">
            <v>35788</v>
          </cell>
          <cell r="D17">
            <v>35966</v>
          </cell>
          <cell r="E17">
            <v>36146</v>
          </cell>
          <cell r="F17">
            <v>36326</v>
          </cell>
          <cell r="G17">
            <v>36780</v>
          </cell>
          <cell r="H17">
            <v>37700</v>
          </cell>
          <cell r="I17">
            <v>38454</v>
          </cell>
          <cell r="J17">
            <v>39223</v>
          </cell>
          <cell r="K17">
            <v>39800</v>
          </cell>
          <cell r="L17">
            <v>39800</v>
          </cell>
          <cell r="M17">
            <v>40198</v>
          </cell>
          <cell r="N17">
            <v>40600</v>
          </cell>
          <cell r="O17">
            <v>41006</v>
          </cell>
          <cell r="P17">
            <v>44697</v>
          </cell>
          <cell r="Q17">
            <v>45591</v>
          </cell>
          <cell r="R17">
            <v>46412</v>
          </cell>
        </row>
        <row r="18">
          <cell r="A18" t="str">
            <v>02-2</v>
          </cell>
          <cell r="B18">
            <v>37034</v>
          </cell>
          <cell r="C18">
            <v>37219</v>
          </cell>
          <cell r="D18">
            <v>37404</v>
          </cell>
          <cell r="E18">
            <v>37591</v>
          </cell>
          <cell r="F18">
            <v>37778</v>
          </cell>
          <cell r="G18">
            <v>38250</v>
          </cell>
          <cell r="H18">
            <v>39206</v>
          </cell>
          <cell r="I18">
            <v>39990</v>
          </cell>
          <cell r="J18">
            <v>40790</v>
          </cell>
          <cell r="K18">
            <v>41390</v>
          </cell>
          <cell r="L18">
            <v>41390</v>
          </cell>
          <cell r="M18">
            <v>41804</v>
          </cell>
          <cell r="N18">
            <v>42222</v>
          </cell>
          <cell r="O18">
            <v>42644</v>
          </cell>
          <cell r="P18">
            <v>46482</v>
          </cell>
          <cell r="Q18">
            <v>47412</v>
          </cell>
          <cell r="R18">
            <v>48265</v>
          </cell>
        </row>
        <row r="19">
          <cell r="A19" t="str">
            <v>02-3</v>
          </cell>
          <cell r="B19">
            <v>38516</v>
          </cell>
          <cell r="C19">
            <v>38709</v>
          </cell>
          <cell r="D19">
            <v>38901</v>
          </cell>
          <cell r="E19">
            <v>39096</v>
          </cell>
          <cell r="F19">
            <v>39290</v>
          </cell>
          <cell r="G19">
            <v>39781</v>
          </cell>
          <cell r="H19">
            <v>40776</v>
          </cell>
          <cell r="I19">
            <v>41592</v>
          </cell>
          <cell r="J19">
            <v>42424</v>
          </cell>
          <cell r="K19">
            <v>43048</v>
          </cell>
          <cell r="L19">
            <v>43048</v>
          </cell>
          <cell r="M19">
            <v>43478</v>
          </cell>
          <cell r="N19">
            <v>43913</v>
          </cell>
          <cell r="O19">
            <v>44352</v>
          </cell>
          <cell r="P19">
            <v>48344</v>
          </cell>
          <cell r="Q19">
            <v>49311</v>
          </cell>
          <cell r="R19">
            <v>50199</v>
          </cell>
        </row>
        <row r="20">
          <cell r="A20" t="str">
            <v>02-4</v>
          </cell>
          <cell r="B20">
            <v>39671</v>
          </cell>
          <cell r="C20">
            <v>39869</v>
          </cell>
          <cell r="D20">
            <v>40068</v>
          </cell>
          <cell r="E20">
            <v>40268</v>
          </cell>
          <cell r="F20">
            <v>40469</v>
          </cell>
          <cell r="G20">
            <v>40975</v>
          </cell>
          <cell r="H20">
            <v>41999</v>
          </cell>
          <cell r="I20">
            <v>42839</v>
          </cell>
          <cell r="J20">
            <v>43696</v>
          </cell>
          <cell r="K20">
            <v>44338</v>
          </cell>
          <cell r="L20">
            <v>44338</v>
          </cell>
          <cell r="M20">
            <v>44781</v>
          </cell>
          <cell r="N20">
            <v>45229</v>
          </cell>
          <cell r="O20">
            <v>45681</v>
          </cell>
          <cell r="P20">
            <v>49792</v>
          </cell>
          <cell r="Q20">
            <v>50788</v>
          </cell>
          <cell r="R20">
            <v>51702</v>
          </cell>
        </row>
        <row r="21">
          <cell r="A21" t="str">
            <v>02-5</v>
          </cell>
          <cell r="B21">
            <v>40862</v>
          </cell>
          <cell r="C21">
            <v>41066</v>
          </cell>
          <cell r="D21">
            <v>41271</v>
          </cell>
          <cell r="E21">
            <v>41477</v>
          </cell>
          <cell r="F21">
            <v>41684</v>
          </cell>
          <cell r="G21">
            <v>42205</v>
          </cell>
          <cell r="H21">
            <v>43260</v>
          </cell>
          <cell r="I21">
            <v>44125</v>
          </cell>
          <cell r="J21">
            <v>45008</v>
          </cell>
          <cell r="K21">
            <v>45669</v>
          </cell>
          <cell r="L21">
            <v>45669</v>
          </cell>
          <cell r="M21">
            <v>46126</v>
          </cell>
          <cell r="N21">
            <v>46587</v>
          </cell>
          <cell r="O21">
            <v>47053</v>
          </cell>
          <cell r="P21">
            <v>51288</v>
          </cell>
          <cell r="Q21">
            <v>52314</v>
          </cell>
          <cell r="R21">
            <v>53256</v>
          </cell>
        </row>
        <row r="22">
          <cell r="A22" t="str">
            <v>02-6</v>
          </cell>
          <cell r="B22">
            <v>42087</v>
          </cell>
          <cell r="C22">
            <v>42297</v>
          </cell>
          <cell r="D22">
            <v>42508</v>
          </cell>
          <cell r="E22">
            <v>42721</v>
          </cell>
          <cell r="F22">
            <v>42933</v>
          </cell>
          <cell r="G22">
            <v>43470</v>
          </cell>
          <cell r="H22">
            <v>44557</v>
          </cell>
          <cell r="I22">
            <v>45448</v>
          </cell>
          <cell r="J22">
            <v>46357</v>
          </cell>
          <cell r="K22">
            <v>47039</v>
          </cell>
          <cell r="L22">
            <v>47039</v>
          </cell>
          <cell r="M22">
            <v>47509</v>
          </cell>
          <cell r="N22">
            <v>47984</v>
          </cell>
          <cell r="O22">
            <v>48464</v>
          </cell>
          <cell r="P22">
            <v>52826</v>
          </cell>
          <cell r="Q22">
            <v>53883</v>
          </cell>
          <cell r="R22">
            <v>54853</v>
          </cell>
        </row>
        <row r="23">
          <cell r="A23" t="str">
            <v>02-7</v>
          </cell>
          <cell r="B23">
            <v>42929</v>
          </cell>
          <cell r="C23">
            <v>43144</v>
          </cell>
          <cell r="D23">
            <v>43358</v>
          </cell>
          <cell r="E23">
            <v>43575</v>
          </cell>
          <cell r="F23">
            <v>43792</v>
          </cell>
          <cell r="G23">
            <v>44339</v>
          </cell>
          <cell r="H23">
            <v>45447</v>
          </cell>
          <cell r="I23">
            <v>46356</v>
          </cell>
          <cell r="J23">
            <v>47283</v>
          </cell>
          <cell r="K23">
            <v>47978</v>
          </cell>
          <cell r="L23">
            <v>47978</v>
          </cell>
          <cell r="M23">
            <v>48458</v>
          </cell>
          <cell r="N23">
            <v>48943</v>
          </cell>
          <cell r="O23">
            <v>49432</v>
          </cell>
          <cell r="P23">
            <v>53881</v>
          </cell>
          <cell r="Q23">
            <v>54959</v>
          </cell>
          <cell r="R23">
            <v>55948</v>
          </cell>
        </row>
        <row r="24">
          <cell r="A24" t="str">
            <v>02-8</v>
          </cell>
          <cell r="B24">
            <v>43788</v>
          </cell>
          <cell r="C24">
            <v>44007</v>
          </cell>
          <cell r="D24">
            <v>44226</v>
          </cell>
          <cell r="E24">
            <v>44447</v>
          </cell>
          <cell r="F24">
            <v>44668</v>
          </cell>
          <cell r="G24">
            <v>45226</v>
          </cell>
          <cell r="H24">
            <v>46357</v>
          </cell>
          <cell r="I24">
            <v>47284</v>
          </cell>
          <cell r="J24">
            <v>48230</v>
          </cell>
          <cell r="K24">
            <v>48939</v>
          </cell>
          <cell r="L24">
            <v>48939</v>
          </cell>
          <cell r="M24">
            <v>49428</v>
          </cell>
          <cell r="N24">
            <v>49922</v>
          </cell>
          <cell r="O24">
            <v>50421</v>
          </cell>
          <cell r="P24">
            <v>54959</v>
          </cell>
          <cell r="Q24">
            <v>56058</v>
          </cell>
          <cell r="R24">
            <v>57067</v>
          </cell>
        </row>
        <row r="25">
          <cell r="A25" t="str">
            <v>03-0</v>
          </cell>
          <cell r="B25">
            <v>36358</v>
          </cell>
          <cell r="C25">
            <v>36540</v>
          </cell>
          <cell r="D25">
            <v>36722</v>
          </cell>
          <cell r="E25">
            <v>36906</v>
          </cell>
          <cell r="F25">
            <v>37089</v>
          </cell>
          <cell r="G25">
            <v>37553</v>
          </cell>
          <cell r="H25">
            <v>38492</v>
          </cell>
          <cell r="I25">
            <v>39262</v>
          </cell>
          <cell r="J25">
            <v>40047</v>
          </cell>
          <cell r="K25">
            <v>40636</v>
          </cell>
          <cell r="L25">
            <v>40636</v>
          </cell>
          <cell r="M25">
            <v>41042</v>
          </cell>
          <cell r="N25">
            <v>41452</v>
          </cell>
          <cell r="O25">
            <v>41867</v>
          </cell>
          <cell r="P25">
            <v>45635</v>
          </cell>
          <cell r="Q25">
            <v>46548</v>
          </cell>
          <cell r="R25">
            <v>47386</v>
          </cell>
        </row>
        <row r="26">
          <cell r="A26" t="str">
            <v>03-1</v>
          </cell>
          <cell r="B26">
            <v>37813</v>
          </cell>
          <cell r="C26">
            <v>38002</v>
          </cell>
          <cell r="D26">
            <v>38191</v>
          </cell>
          <cell r="E26">
            <v>38382</v>
          </cell>
          <cell r="F26">
            <v>38573</v>
          </cell>
          <cell r="G26">
            <v>39055</v>
          </cell>
          <cell r="H26">
            <v>40031</v>
          </cell>
          <cell r="I26">
            <v>40832</v>
          </cell>
          <cell r="J26">
            <v>41649</v>
          </cell>
          <cell r="K26">
            <v>42261</v>
          </cell>
          <cell r="L26">
            <v>42261</v>
          </cell>
          <cell r="M26">
            <v>42684</v>
          </cell>
          <cell r="N26">
            <v>43111</v>
          </cell>
          <cell r="O26">
            <v>43542</v>
          </cell>
          <cell r="P26">
            <v>47461</v>
          </cell>
          <cell r="Q26">
            <v>48410</v>
          </cell>
          <cell r="R26">
            <v>49281</v>
          </cell>
        </row>
        <row r="27">
          <cell r="A27" t="str">
            <v>03-2</v>
          </cell>
          <cell r="B27">
            <v>39324</v>
          </cell>
          <cell r="C27">
            <v>39521</v>
          </cell>
          <cell r="D27">
            <v>39717</v>
          </cell>
          <cell r="E27">
            <v>39916</v>
          </cell>
          <cell r="F27">
            <v>40114</v>
          </cell>
          <cell r="G27">
            <v>40615</v>
          </cell>
          <cell r="H27">
            <v>41630</v>
          </cell>
          <cell r="I27">
            <v>42463</v>
          </cell>
          <cell r="J27">
            <v>43312</v>
          </cell>
          <cell r="K27">
            <v>43949</v>
          </cell>
          <cell r="L27">
            <v>43949</v>
          </cell>
          <cell r="M27">
            <v>44388</v>
          </cell>
          <cell r="N27">
            <v>44832</v>
          </cell>
          <cell r="O27">
            <v>45280</v>
          </cell>
          <cell r="P27">
            <v>49355</v>
          </cell>
          <cell r="Q27">
            <v>50342</v>
          </cell>
          <cell r="R27">
            <v>51248</v>
          </cell>
        </row>
        <row r="28">
          <cell r="A28" t="str">
            <v>03-3</v>
          </cell>
          <cell r="B28">
            <v>40897</v>
          </cell>
          <cell r="C28">
            <v>41101</v>
          </cell>
          <cell r="D28">
            <v>41306</v>
          </cell>
          <cell r="E28">
            <v>41513</v>
          </cell>
          <cell r="F28">
            <v>41719</v>
          </cell>
          <cell r="G28">
            <v>42240</v>
          </cell>
          <cell r="H28">
            <v>43296</v>
          </cell>
          <cell r="I28">
            <v>44162</v>
          </cell>
          <cell r="J28">
            <v>45045</v>
          </cell>
          <cell r="K28">
            <v>45708</v>
          </cell>
          <cell r="L28">
            <v>45708</v>
          </cell>
          <cell r="M28">
            <v>46165</v>
          </cell>
          <cell r="N28">
            <v>46627</v>
          </cell>
          <cell r="O28">
            <v>47093</v>
          </cell>
          <cell r="P28">
            <v>51331</v>
          </cell>
          <cell r="Q28">
            <v>52358</v>
          </cell>
          <cell r="R28">
            <v>53300</v>
          </cell>
        </row>
        <row r="29">
          <cell r="A29" t="str">
            <v>03-4</v>
          </cell>
          <cell r="B29">
            <v>42125</v>
          </cell>
          <cell r="C29">
            <v>42336</v>
          </cell>
          <cell r="D29">
            <v>42546</v>
          </cell>
          <cell r="E29">
            <v>42759</v>
          </cell>
          <cell r="F29">
            <v>42971</v>
          </cell>
          <cell r="G29">
            <v>43508</v>
          </cell>
          <cell r="H29">
            <v>44596</v>
          </cell>
          <cell r="I29">
            <v>45488</v>
          </cell>
          <cell r="J29">
            <v>46398</v>
          </cell>
          <cell r="K29">
            <v>47080</v>
          </cell>
          <cell r="L29">
            <v>47080</v>
          </cell>
          <cell r="M29">
            <v>47551</v>
          </cell>
          <cell r="N29">
            <v>48027</v>
          </cell>
          <cell r="O29">
            <v>48507</v>
          </cell>
          <cell r="P29">
            <v>52873</v>
          </cell>
          <cell r="Q29">
            <v>53930</v>
          </cell>
          <cell r="R29">
            <v>54901</v>
          </cell>
        </row>
        <row r="30">
          <cell r="A30" t="str">
            <v>03-5</v>
          </cell>
          <cell r="B30">
            <v>43389</v>
          </cell>
          <cell r="C30">
            <v>43606</v>
          </cell>
          <cell r="D30">
            <v>43823</v>
          </cell>
          <cell r="E30">
            <v>44042</v>
          </cell>
          <cell r="F30">
            <v>44261</v>
          </cell>
          <cell r="G30">
            <v>44814</v>
          </cell>
          <cell r="H30">
            <v>45934</v>
          </cell>
          <cell r="I30">
            <v>46853</v>
          </cell>
          <cell r="J30">
            <v>47790</v>
          </cell>
          <cell r="K30">
            <v>48493</v>
          </cell>
          <cell r="L30">
            <v>48493</v>
          </cell>
          <cell r="M30">
            <v>48978</v>
          </cell>
          <cell r="N30">
            <v>49468</v>
          </cell>
          <cell r="O30">
            <v>49963</v>
          </cell>
          <cell r="P30">
            <v>54460</v>
          </cell>
          <cell r="Q30">
            <v>55549</v>
          </cell>
          <cell r="R30">
            <v>56549</v>
          </cell>
        </row>
        <row r="31">
          <cell r="A31" t="str">
            <v>03-6</v>
          </cell>
          <cell r="B31">
            <v>44690</v>
          </cell>
          <cell r="C31">
            <v>44913</v>
          </cell>
          <cell r="D31">
            <v>45137</v>
          </cell>
          <cell r="E31">
            <v>45363</v>
          </cell>
          <cell r="F31">
            <v>45588</v>
          </cell>
          <cell r="G31">
            <v>46158</v>
          </cell>
          <cell r="H31">
            <v>47312</v>
          </cell>
          <cell r="I31">
            <v>48258</v>
          </cell>
          <cell r="J31">
            <v>49223</v>
          </cell>
          <cell r="K31">
            <v>49947</v>
          </cell>
          <cell r="L31">
            <v>49947</v>
          </cell>
          <cell r="M31">
            <v>50446</v>
          </cell>
          <cell r="N31">
            <v>50950</v>
          </cell>
          <cell r="O31">
            <v>51460</v>
          </cell>
          <cell r="P31">
            <v>56091</v>
          </cell>
          <cell r="Q31">
            <v>57213</v>
          </cell>
          <cell r="R31">
            <v>58243</v>
          </cell>
        </row>
        <row r="32">
          <cell r="A32" t="str">
            <v>03-7</v>
          </cell>
          <cell r="B32">
            <v>45584</v>
          </cell>
          <cell r="C32">
            <v>45812</v>
          </cell>
          <cell r="D32">
            <v>46040</v>
          </cell>
          <cell r="E32">
            <v>46270</v>
          </cell>
          <cell r="F32">
            <v>46500</v>
          </cell>
          <cell r="G32">
            <v>47081</v>
          </cell>
          <cell r="H32">
            <v>48258</v>
          </cell>
          <cell r="I32">
            <v>49223</v>
          </cell>
          <cell r="J32">
            <v>50207</v>
          </cell>
          <cell r="K32">
            <v>50946</v>
          </cell>
          <cell r="L32">
            <v>50946</v>
          </cell>
          <cell r="M32">
            <v>51455</v>
          </cell>
          <cell r="N32">
            <v>51970</v>
          </cell>
          <cell r="O32">
            <v>52490</v>
          </cell>
          <cell r="P32">
            <v>57214</v>
          </cell>
          <cell r="Q32">
            <v>58358</v>
          </cell>
          <cell r="R32">
            <v>59408</v>
          </cell>
        </row>
        <row r="33">
          <cell r="A33" t="str">
            <v>03-8</v>
          </cell>
          <cell r="B33">
            <v>46496</v>
          </cell>
          <cell r="C33">
            <v>46728</v>
          </cell>
          <cell r="D33">
            <v>46961</v>
          </cell>
          <cell r="E33">
            <v>47196</v>
          </cell>
          <cell r="F33">
            <v>47431</v>
          </cell>
          <cell r="G33">
            <v>48024</v>
          </cell>
          <cell r="H33">
            <v>49225</v>
          </cell>
          <cell r="I33">
            <v>50210</v>
          </cell>
          <cell r="J33">
            <v>51214</v>
          </cell>
          <cell r="K33">
            <v>51967</v>
          </cell>
          <cell r="L33">
            <v>51967</v>
          </cell>
          <cell r="M33">
            <v>52487</v>
          </cell>
          <cell r="N33">
            <v>53012</v>
          </cell>
          <cell r="O33">
            <v>53542</v>
          </cell>
          <cell r="P33">
            <v>58361</v>
          </cell>
          <cell r="Q33">
            <v>59528</v>
          </cell>
          <cell r="R33">
            <v>60600</v>
          </cell>
        </row>
        <row r="34">
          <cell r="A34" t="str">
            <v>04-0</v>
          </cell>
          <cell r="B34">
            <v>38606</v>
          </cell>
          <cell r="C34">
            <v>38799</v>
          </cell>
          <cell r="D34">
            <v>38992</v>
          </cell>
          <cell r="E34">
            <v>39187</v>
          </cell>
          <cell r="F34">
            <v>39382</v>
          </cell>
          <cell r="G34">
            <v>39874</v>
          </cell>
          <cell r="H34">
            <v>40871</v>
          </cell>
          <cell r="I34">
            <v>41688</v>
          </cell>
          <cell r="J34">
            <v>42522</v>
          </cell>
          <cell r="K34">
            <v>43147</v>
          </cell>
          <cell r="L34">
            <v>43147</v>
          </cell>
          <cell r="M34">
            <v>43578</v>
          </cell>
          <cell r="N34">
            <v>44014</v>
          </cell>
          <cell r="O34">
            <v>44454</v>
          </cell>
          <cell r="P34">
            <v>48455</v>
          </cell>
          <cell r="Q34">
            <v>49424</v>
          </cell>
          <cell r="R34">
            <v>50314</v>
          </cell>
        </row>
        <row r="35">
          <cell r="A35" t="str">
            <v>04-1</v>
          </cell>
          <cell r="B35">
            <v>40151</v>
          </cell>
          <cell r="C35">
            <v>40352</v>
          </cell>
          <cell r="D35">
            <v>40553</v>
          </cell>
          <cell r="E35">
            <v>40756</v>
          </cell>
          <cell r="F35">
            <v>40959</v>
          </cell>
          <cell r="G35">
            <v>41471</v>
          </cell>
          <cell r="H35">
            <v>42508</v>
          </cell>
          <cell r="I35">
            <v>43358</v>
          </cell>
          <cell r="J35">
            <v>44225</v>
          </cell>
          <cell r="K35">
            <v>44876</v>
          </cell>
          <cell r="L35">
            <v>44876</v>
          </cell>
          <cell r="M35">
            <v>45325</v>
          </cell>
          <cell r="N35">
            <v>45778</v>
          </cell>
          <cell r="O35">
            <v>46236</v>
          </cell>
          <cell r="P35">
            <v>50397</v>
          </cell>
          <cell r="Q35">
            <v>51405</v>
          </cell>
          <cell r="R35">
            <v>52330</v>
          </cell>
        </row>
        <row r="36">
          <cell r="A36" t="str">
            <v>04-2</v>
          </cell>
          <cell r="B36">
            <v>41757</v>
          </cell>
          <cell r="C36">
            <v>41966</v>
          </cell>
          <cell r="D36">
            <v>42175</v>
          </cell>
          <cell r="E36">
            <v>42386</v>
          </cell>
          <cell r="F36">
            <v>42597</v>
          </cell>
          <cell r="G36">
            <v>43129</v>
          </cell>
          <cell r="H36">
            <v>44207</v>
          </cell>
          <cell r="I36">
            <v>45091</v>
          </cell>
          <cell r="J36">
            <v>45993</v>
          </cell>
          <cell r="K36">
            <v>46669</v>
          </cell>
          <cell r="L36">
            <v>46669</v>
          </cell>
          <cell r="M36">
            <v>47136</v>
          </cell>
          <cell r="N36">
            <v>47607</v>
          </cell>
          <cell r="O36">
            <v>48083</v>
          </cell>
          <cell r="P36">
            <v>52410</v>
          </cell>
          <cell r="Q36">
            <v>53458</v>
          </cell>
          <cell r="R36">
            <v>54420</v>
          </cell>
        </row>
        <row r="37">
          <cell r="A37" t="str">
            <v>04-3</v>
          </cell>
          <cell r="B37">
            <v>43427</v>
          </cell>
          <cell r="C37">
            <v>43644</v>
          </cell>
          <cell r="D37">
            <v>43861</v>
          </cell>
          <cell r="E37">
            <v>44080</v>
          </cell>
          <cell r="F37">
            <v>44300</v>
          </cell>
          <cell r="G37">
            <v>44854</v>
          </cell>
          <cell r="H37">
            <v>45975</v>
          </cell>
          <cell r="I37">
            <v>46895</v>
          </cell>
          <cell r="J37">
            <v>47833</v>
          </cell>
          <cell r="K37">
            <v>48536</v>
          </cell>
          <cell r="L37">
            <v>48536</v>
          </cell>
          <cell r="M37">
            <v>49021</v>
          </cell>
          <cell r="N37">
            <v>49511</v>
          </cell>
          <cell r="O37">
            <v>50006</v>
          </cell>
          <cell r="P37">
            <v>54507</v>
          </cell>
          <cell r="Q37">
            <v>55597</v>
          </cell>
          <cell r="R37">
            <v>56598</v>
          </cell>
        </row>
        <row r="38">
          <cell r="A38" t="str">
            <v>04-4</v>
          </cell>
          <cell r="B38">
            <v>44730</v>
          </cell>
          <cell r="C38">
            <v>44954</v>
          </cell>
          <cell r="D38">
            <v>45177</v>
          </cell>
          <cell r="E38">
            <v>45403</v>
          </cell>
          <cell r="F38">
            <v>45629</v>
          </cell>
          <cell r="G38">
            <v>46199</v>
          </cell>
          <cell r="H38">
            <v>47354</v>
          </cell>
          <cell r="I38">
            <v>48301</v>
          </cell>
          <cell r="J38">
            <v>49267</v>
          </cell>
          <cell r="K38">
            <v>49992</v>
          </cell>
          <cell r="L38">
            <v>49992</v>
          </cell>
          <cell r="M38">
            <v>50492</v>
          </cell>
          <cell r="N38">
            <v>50997</v>
          </cell>
          <cell r="O38">
            <v>51507</v>
          </cell>
          <cell r="P38">
            <v>56143</v>
          </cell>
          <cell r="Q38">
            <v>57266</v>
          </cell>
          <cell r="R38">
            <v>58297</v>
          </cell>
        </row>
        <row r="39">
          <cell r="A39" t="str">
            <v>04-5</v>
          </cell>
          <cell r="B39">
            <v>46071</v>
          </cell>
          <cell r="C39">
            <v>46301</v>
          </cell>
          <cell r="D39">
            <v>46532</v>
          </cell>
          <cell r="E39">
            <v>46765</v>
          </cell>
          <cell r="F39">
            <v>46997</v>
          </cell>
          <cell r="G39">
            <v>47584</v>
          </cell>
          <cell r="H39">
            <v>48774</v>
          </cell>
          <cell r="I39">
            <v>49749</v>
          </cell>
          <cell r="J39">
            <v>50744</v>
          </cell>
          <cell r="K39">
            <v>51490</v>
          </cell>
          <cell r="L39">
            <v>51490</v>
          </cell>
          <cell r="M39">
            <v>52005</v>
          </cell>
          <cell r="N39">
            <v>52525</v>
          </cell>
          <cell r="O39">
            <v>53050</v>
          </cell>
          <cell r="P39">
            <v>57825</v>
          </cell>
          <cell r="Q39">
            <v>58982</v>
          </cell>
          <cell r="R39">
            <v>60044</v>
          </cell>
        </row>
        <row r="40">
          <cell r="A40" t="str">
            <v>04-6</v>
          </cell>
          <cell r="B40">
            <v>47453</v>
          </cell>
          <cell r="C40">
            <v>47690</v>
          </cell>
          <cell r="D40">
            <v>47928</v>
          </cell>
          <cell r="E40">
            <v>48168</v>
          </cell>
          <cell r="F40">
            <v>48407</v>
          </cell>
          <cell r="G40">
            <v>49012</v>
          </cell>
          <cell r="H40">
            <v>50237</v>
          </cell>
          <cell r="I40">
            <v>51242</v>
          </cell>
          <cell r="J40">
            <v>52267</v>
          </cell>
          <cell r="K40">
            <v>53035</v>
          </cell>
          <cell r="L40">
            <v>53035</v>
          </cell>
          <cell r="M40">
            <v>53565</v>
          </cell>
          <cell r="N40">
            <v>54101</v>
          </cell>
          <cell r="O40">
            <v>54642</v>
          </cell>
          <cell r="P40">
            <v>59560</v>
          </cell>
          <cell r="Q40">
            <v>60751</v>
          </cell>
          <cell r="R40">
            <v>61845</v>
          </cell>
        </row>
        <row r="41">
          <cell r="A41" t="str">
            <v>04-7</v>
          </cell>
          <cell r="B41">
            <v>48402</v>
          </cell>
          <cell r="C41">
            <v>48644</v>
          </cell>
          <cell r="D41">
            <v>48886</v>
          </cell>
          <cell r="E41">
            <v>49130</v>
          </cell>
          <cell r="F41">
            <v>49375</v>
          </cell>
          <cell r="G41">
            <v>49992</v>
          </cell>
          <cell r="H41">
            <v>51242</v>
          </cell>
          <cell r="I41">
            <v>52267</v>
          </cell>
          <cell r="J41">
            <v>53312</v>
          </cell>
          <cell r="K41">
            <v>54096</v>
          </cell>
          <cell r="L41">
            <v>54096</v>
          </cell>
          <cell r="M41">
            <v>54637</v>
          </cell>
          <cell r="N41">
            <v>55183</v>
          </cell>
          <cell r="O41">
            <v>55735</v>
          </cell>
          <cell r="P41">
            <v>60751</v>
          </cell>
          <cell r="Q41">
            <v>61966</v>
          </cell>
          <cell r="R41">
            <v>63081</v>
          </cell>
        </row>
        <row r="42">
          <cell r="A42" t="str">
            <v>04-8</v>
          </cell>
          <cell r="B42">
            <v>49370</v>
          </cell>
          <cell r="C42">
            <v>49617</v>
          </cell>
          <cell r="D42">
            <v>49864</v>
          </cell>
          <cell r="E42">
            <v>50113</v>
          </cell>
          <cell r="F42">
            <v>50363</v>
          </cell>
          <cell r="G42">
            <v>50993</v>
          </cell>
          <cell r="H42">
            <v>52268</v>
          </cell>
          <cell r="I42">
            <v>53313</v>
          </cell>
          <cell r="J42">
            <v>54379</v>
          </cell>
          <cell r="K42">
            <v>55179</v>
          </cell>
          <cell r="L42">
            <v>55179</v>
          </cell>
          <cell r="M42">
            <v>55731</v>
          </cell>
          <cell r="N42">
            <v>56288</v>
          </cell>
          <cell r="O42">
            <v>56851</v>
          </cell>
          <cell r="P42">
            <v>61968</v>
          </cell>
          <cell r="Q42">
            <v>63207</v>
          </cell>
          <cell r="R42">
            <v>64345</v>
          </cell>
        </row>
        <row r="43">
          <cell r="A43" t="str">
            <v>05-0</v>
          </cell>
          <cell r="B43">
            <v>40993</v>
          </cell>
          <cell r="C43">
            <v>41198</v>
          </cell>
          <cell r="D43">
            <v>41403</v>
          </cell>
          <cell r="E43">
            <v>41610</v>
          </cell>
          <cell r="F43">
            <v>41817</v>
          </cell>
          <cell r="G43">
            <v>42340</v>
          </cell>
          <cell r="H43">
            <v>43399</v>
          </cell>
          <cell r="I43">
            <v>44267</v>
          </cell>
          <cell r="J43">
            <v>45152</v>
          </cell>
          <cell r="K43">
            <v>45816</v>
          </cell>
          <cell r="L43">
            <v>45816</v>
          </cell>
          <cell r="M43">
            <v>46274</v>
          </cell>
          <cell r="N43">
            <v>46737</v>
          </cell>
          <cell r="O43">
            <v>47204</v>
          </cell>
          <cell r="P43">
            <v>51452</v>
          </cell>
          <cell r="Q43">
            <v>52481</v>
          </cell>
          <cell r="R43">
            <v>53426</v>
          </cell>
        </row>
        <row r="44">
          <cell r="A44" t="str">
            <v>05-1</v>
          </cell>
          <cell r="B44">
            <v>42633</v>
          </cell>
          <cell r="C44">
            <v>42846</v>
          </cell>
          <cell r="D44">
            <v>43059</v>
          </cell>
          <cell r="E44">
            <v>43274</v>
          </cell>
          <cell r="F44">
            <v>43490</v>
          </cell>
          <cell r="G44">
            <v>44034</v>
          </cell>
          <cell r="H44">
            <v>45135</v>
          </cell>
          <cell r="I44">
            <v>46038</v>
          </cell>
          <cell r="J44">
            <v>46959</v>
          </cell>
          <cell r="K44">
            <v>47649</v>
          </cell>
          <cell r="L44">
            <v>47649</v>
          </cell>
          <cell r="M44">
            <v>48125</v>
          </cell>
          <cell r="N44">
            <v>48606</v>
          </cell>
          <cell r="O44">
            <v>49092</v>
          </cell>
          <cell r="P44">
            <v>53510</v>
          </cell>
          <cell r="Q44">
            <v>54580</v>
          </cell>
          <cell r="R44">
            <v>55562</v>
          </cell>
        </row>
        <row r="45">
          <cell r="A45" t="str">
            <v>05-2</v>
          </cell>
          <cell r="B45">
            <v>44338</v>
          </cell>
          <cell r="C45">
            <v>44560</v>
          </cell>
          <cell r="D45">
            <v>44781</v>
          </cell>
          <cell r="E45">
            <v>45005</v>
          </cell>
          <cell r="F45">
            <v>45229</v>
          </cell>
          <cell r="G45">
            <v>45794</v>
          </cell>
          <cell r="H45">
            <v>46939</v>
          </cell>
          <cell r="I45">
            <v>47878</v>
          </cell>
          <cell r="J45">
            <v>48836</v>
          </cell>
          <cell r="K45">
            <v>49554</v>
          </cell>
          <cell r="L45">
            <v>49554</v>
          </cell>
          <cell r="M45">
            <v>50050</v>
          </cell>
          <cell r="N45">
            <v>50551</v>
          </cell>
          <cell r="O45">
            <v>51057</v>
          </cell>
          <cell r="P45">
            <v>55652</v>
          </cell>
          <cell r="Q45">
            <v>56765</v>
          </cell>
          <cell r="R45">
            <v>57787</v>
          </cell>
        </row>
        <row r="46">
          <cell r="A46" t="str">
            <v>05-3</v>
          </cell>
          <cell r="B46">
            <v>46112</v>
          </cell>
          <cell r="C46">
            <v>46343</v>
          </cell>
          <cell r="D46">
            <v>46573</v>
          </cell>
          <cell r="E46">
            <v>46806</v>
          </cell>
          <cell r="F46">
            <v>47039</v>
          </cell>
          <cell r="G46">
            <v>47627</v>
          </cell>
          <cell r="H46">
            <v>48818</v>
          </cell>
          <cell r="I46">
            <v>49794</v>
          </cell>
          <cell r="J46">
            <v>50790</v>
          </cell>
          <cell r="K46">
            <v>51537</v>
          </cell>
          <cell r="L46">
            <v>51537</v>
          </cell>
          <cell r="M46">
            <v>52052</v>
          </cell>
          <cell r="N46">
            <v>52573</v>
          </cell>
          <cell r="O46">
            <v>53099</v>
          </cell>
          <cell r="P46">
            <v>57878</v>
          </cell>
          <cell r="Q46">
            <v>59036</v>
          </cell>
          <cell r="R46">
            <v>60099</v>
          </cell>
        </row>
        <row r="47">
          <cell r="A47" t="str">
            <v>05-4</v>
          </cell>
          <cell r="B47">
            <v>47495</v>
          </cell>
          <cell r="C47">
            <v>47732</v>
          </cell>
          <cell r="D47">
            <v>47970</v>
          </cell>
          <cell r="E47">
            <v>48210</v>
          </cell>
          <cell r="F47">
            <v>48450</v>
          </cell>
          <cell r="G47">
            <v>49056</v>
          </cell>
          <cell r="H47">
            <v>50282</v>
          </cell>
          <cell r="I47">
            <v>51288</v>
          </cell>
          <cell r="J47">
            <v>52314</v>
          </cell>
          <cell r="K47">
            <v>53083</v>
          </cell>
          <cell r="L47">
            <v>53083</v>
          </cell>
          <cell r="M47">
            <v>53614</v>
          </cell>
          <cell r="N47">
            <v>54150</v>
          </cell>
          <cell r="O47">
            <v>54692</v>
          </cell>
          <cell r="P47">
            <v>59614</v>
          </cell>
          <cell r="Q47">
            <v>60806</v>
          </cell>
          <cell r="R47">
            <v>61901</v>
          </cell>
        </row>
        <row r="48">
          <cell r="A48" t="str">
            <v>05-5</v>
          </cell>
          <cell r="B48">
            <v>48920</v>
          </cell>
          <cell r="C48">
            <v>49165</v>
          </cell>
          <cell r="D48">
            <v>49409</v>
          </cell>
          <cell r="E48">
            <v>49656</v>
          </cell>
          <cell r="F48">
            <v>49903</v>
          </cell>
          <cell r="G48">
            <v>50527</v>
          </cell>
          <cell r="H48">
            <v>51790</v>
          </cell>
          <cell r="I48">
            <v>52826</v>
          </cell>
          <cell r="J48">
            <v>53883</v>
          </cell>
          <cell r="K48">
            <v>54675</v>
          </cell>
          <cell r="L48">
            <v>54675</v>
          </cell>
          <cell r="M48">
            <v>55222</v>
          </cell>
          <cell r="N48">
            <v>55774</v>
          </cell>
          <cell r="O48">
            <v>56332</v>
          </cell>
          <cell r="P48">
            <v>61402</v>
          </cell>
          <cell r="Q48">
            <v>62630</v>
          </cell>
          <cell r="R48">
            <v>63757</v>
          </cell>
        </row>
        <row r="49">
          <cell r="A49" t="str">
            <v>05-6</v>
          </cell>
          <cell r="B49">
            <v>50388</v>
          </cell>
          <cell r="C49">
            <v>50640</v>
          </cell>
          <cell r="D49">
            <v>50892</v>
          </cell>
          <cell r="E49">
            <v>51146</v>
          </cell>
          <cell r="F49">
            <v>51401</v>
          </cell>
          <cell r="G49">
            <v>52044</v>
          </cell>
          <cell r="H49">
            <v>53345</v>
          </cell>
          <cell r="I49">
            <v>54412</v>
          </cell>
          <cell r="J49">
            <v>55500</v>
          </cell>
          <cell r="K49">
            <v>56316</v>
          </cell>
          <cell r="L49">
            <v>56316</v>
          </cell>
          <cell r="M49">
            <v>56879</v>
          </cell>
          <cell r="N49">
            <v>57448</v>
          </cell>
          <cell r="O49">
            <v>58022</v>
          </cell>
          <cell r="P49">
            <v>63244</v>
          </cell>
          <cell r="Q49">
            <v>64509</v>
          </cell>
          <cell r="R49">
            <v>65670</v>
          </cell>
        </row>
        <row r="50">
          <cell r="A50" t="str">
            <v>05-7</v>
          </cell>
          <cell r="B50">
            <v>51396</v>
          </cell>
          <cell r="C50">
            <v>51653</v>
          </cell>
          <cell r="D50">
            <v>51910</v>
          </cell>
          <cell r="E50">
            <v>52170</v>
          </cell>
          <cell r="F50">
            <v>52429</v>
          </cell>
          <cell r="G50">
            <v>53084</v>
          </cell>
          <cell r="H50">
            <v>54411</v>
          </cell>
          <cell r="I50">
            <v>55499</v>
          </cell>
          <cell r="J50">
            <v>56609</v>
          </cell>
          <cell r="K50">
            <v>57441</v>
          </cell>
          <cell r="L50">
            <v>57441</v>
          </cell>
          <cell r="M50">
            <v>58015</v>
          </cell>
          <cell r="N50">
            <v>58595</v>
          </cell>
          <cell r="O50">
            <v>59181</v>
          </cell>
          <cell r="P50">
            <v>64507</v>
          </cell>
          <cell r="Q50">
            <v>65797</v>
          </cell>
          <cell r="R50">
            <v>66981</v>
          </cell>
        </row>
        <row r="51">
          <cell r="A51" t="str">
            <v>05-8</v>
          </cell>
          <cell r="B51">
            <v>52424</v>
          </cell>
          <cell r="C51">
            <v>52686</v>
          </cell>
          <cell r="D51">
            <v>52948</v>
          </cell>
          <cell r="E51">
            <v>53213</v>
          </cell>
          <cell r="F51">
            <v>53477</v>
          </cell>
          <cell r="G51">
            <v>54145</v>
          </cell>
          <cell r="H51">
            <v>55499</v>
          </cell>
          <cell r="I51">
            <v>56609</v>
          </cell>
          <cell r="J51">
            <v>57741</v>
          </cell>
          <cell r="K51">
            <v>58590</v>
          </cell>
          <cell r="L51">
            <v>58590</v>
          </cell>
          <cell r="M51">
            <v>59176</v>
          </cell>
          <cell r="N51">
            <v>59768</v>
          </cell>
          <cell r="O51">
            <v>60366</v>
          </cell>
          <cell r="P51">
            <v>65799</v>
          </cell>
          <cell r="Q51">
            <v>67115</v>
          </cell>
          <cell r="R51">
            <v>68323</v>
          </cell>
        </row>
        <row r="52">
          <cell r="A52" t="str">
            <v>06-0</v>
          </cell>
          <cell r="B52">
            <v>43529</v>
          </cell>
          <cell r="C52">
            <v>43747</v>
          </cell>
          <cell r="D52">
            <v>43964</v>
          </cell>
          <cell r="E52">
            <v>44184</v>
          </cell>
          <cell r="F52">
            <v>44404</v>
          </cell>
          <cell r="G52">
            <v>44959</v>
          </cell>
          <cell r="H52">
            <v>46083</v>
          </cell>
          <cell r="I52">
            <v>47005</v>
          </cell>
          <cell r="J52">
            <v>47945</v>
          </cell>
          <cell r="K52">
            <v>48650</v>
          </cell>
          <cell r="L52">
            <v>48650</v>
          </cell>
          <cell r="M52">
            <v>49137</v>
          </cell>
          <cell r="N52">
            <v>49628</v>
          </cell>
          <cell r="O52">
            <v>50124</v>
          </cell>
          <cell r="P52">
            <v>54635</v>
          </cell>
          <cell r="Q52">
            <v>55728</v>
          </cell>
          <cell r="R52">
            <v>56731</v>
          </cell>
        </row>
        <row r="53">
          <cell r="A53" t="str">
            <v>06-1</v>
          </cell>
          <cell r="B53">
            <v>45270</v>
          </cell>
          <cell r="C53">
            <v>45496</v>
          </cell>
          <cell r="D53">
            <v>45723</v>
          </cell>
          <cell r="E53">
            <v>45952</v>
          </cell>
          <cell r="F53">
            <v>46180</v>
          </cell>
          <cell r="G53">
            <v>46757</v>
          </cell>
          <cell r="H53">
            <v>47926</v>
          </cell>
          <cell r="I53">
            <v>48885</v>
          </cell>
          <cell r="J53">
            <v>49863</v>
          </cell>
          <cell r="K53">
            <v>50596</v>
          </cell>
          <cell r="L53">
            <v>50596</v>
          </cell>
          <cell r="M53">
            <v>51102</v>
          </cell>
          <cell r="N53">
            <v>51613</v>
          </cell>
          <cell r="O53">
            <v>52129</v>
          </cell>
          <cell r="P53">
            <v>56821</v>
          </cell>
          <cell r="Q53">
            <v>57957</v>
          </cell>
          <cell r="R53">
            <v>59000</v>
          </cell>
        </row>
        <row r="54">
          <cell r="A54" t="str">
            <v>06-2</v>
          </cell>
          <cell r="B54">
            <v>47080</v>
          </cell>
          <cell r="C54">
            <v>47315</v>
          </cell>
          <cell r="D54">
            <v>47551</v>
          </cell>
          <cell r="E54">
            <v>47789</v>
          </cell>
          <cell r="F54">
            <v>48027</v>
          </cell>
          <cell r="G54">
            <v>48627</v>
          </cell>
          <cell r="H54">
            <v>49843</v>
          </cell>
          <cell r="I54">
            <v>50840</v>
          </cell>
          <cell r="J54">
            <v>51857</v>
          </cell>
          <cell r="K54">
            <v>52619</v>
          </cell>
          <cell r="L54">
            <v>52619</v>
          </cell>
          <cell r="M54">
            <v>53145</v>
          </cell>
          <cell r="N54">
            <v>53676</v>
          </cell>
          <cell r="O54">
            <v>54213</v>
          </cell>
          <cell r="P54">
            <v>59092</v>
          </cell>
          <cell r="Q54">
            <v>60274</v>
          </cell>
          <cell r="R54">
            <v>61359</v>
          </cell>
        </row>
        <row r="55">
          <cell r="A55" t="str">
            <v>06-3</v>
          </cell>
          <cell r="B55">
            <v>48963</v>
          </cell>
          <cell r="C55">
            <v>49208</v>
          </cell>
          <cell r="D55">
            <v>49453</v>
          </cell>
          <cell r="E55">
            <v>49700</v>
          </cell>
          <cell r="F55">
            <v>49948</v>
          </cell>
          <cell r="G55">
            <v>50572</v>
          </cell>
          <cell r="H55">
            <v>51836</v>
          </cell>
          <cell r="I55">
            <v>52873</v>
          </cell>
          <cell r="J55">
            <v>53930</v>
          </cell>
          <cell r="K55">
            <v>54724</v>
          </cell>
          <cell r="L55">
            <v>54724</v>
          </cell>
          <cell r="M55">
            <v>55271</v>
          </cell>
          <cell r="N55">
            <v>55824</v>
          </cell>
          <cell r="O55">
            <v>56382</v>
          </cell>
          <cell r="P55">
            <v>61456</v>
          </cell>
          <cell r="Q55">
            <v>62685</v>
          </cell>
          <cell r="R55">
            <v>63813</v>
          </cell>
        </row>
        <row r="56">
          <cell r="A56" t="str">
            <v>06-4</v>
          </cell>
          <cell r="B56">
            <v>50433</v>
          </cell>
          <cell r="C56">
            <v>50685</v>
          </cell>
          <cell r="D56">
            <v>50937</v>
          </cell>
          <cell r="E56">
            <v>51192</v>
          </cell>
          <cell r="F56">
            <v>51446</v>
          </cell>
          <cell r="G56">
            <v>52089</v>
          </cell>
          <cell r="H56">
            <v>53391</v>
          </cell>
          <cell r="I56">
            <v>54459</v>
          </cell>
          <cell r="J56">
            <v>55548</v>
          </cell>
          <cell r="K56">
            <v>56365</v>
          </cell>
          <cell r="L56">
            <v>56365</v>
          </cell>
          <cell r="M56">
            <v>56929</v>
          </cell>
          <cell r="N56">
            <v>57498</v>
          </cell>
          <cell r="O56">
            <v>58073</v>
          </cell>
          <cell r="P56">
            <v>63300</v>
          </cell>
          <cell r="Q56">
            <v>64566</v>
          </cell>
          <cell r="R56">
            <v>65728</v>
          </cell>
        </row>
        <row r="57">
          <cell r="A57" t="str">
            <v>06-5</v>
          </cell>
          <cell r="B57">
            <v>51946</v>
          </cell>
          <cell r="C57">
            <v>52206</v>
          </cell>
          <cell r="D57">
            <v>52465</v>
          </cell>
          <cell r="E57">
            <v>52727</v>
          </cell>
          <cell r="F57">
            <v>52990</v>
          </cell>
          <cell r="G57">
            <v>53652</v>
          </cell>
          <cell r="H57">
            <v>54993</v>
          </cell>
          <cell r="I57">
            <v>56093</v>
          </cell>
          <cell r="J57">
            <v>57215</v>
          </cell>
          <cell r="K57">
            <v>58056</v>
          </cell>
          <cell r="L57">
            <v>58056</v>
          </cell>
          <cell r="M57">
            <v>58637</v>
          </cell>
          <cell r="N57">
            <v>59223</v>
          </cell>
          <cell r="O57">
            <v>59815</v>
          </cell>
          <cell r="P57">
            <v>65198</v>
          </cell>
          <cell r="Q57">
            <v>66502</v>
          </cell>
          <cell r="R57">
            <v>67699</v>
          </cell>
        </row>
        <row r="58">
          <cell r="A58" t="str">
            <v>06-6</v>
          </cell>
          <cell r="B58">
            <v>53503</v>
          </cell>
          <cell r="C58">
            <v>53771</v>
          </cell>
          <cell r="D58">
            <v>54038</v>
          </cell>
          <cell r="E58">
            <v>54308</v>
          </cell>
          <cell r="F58">
            <v>54578</v>
          </cell>
          <cell r="G58">
            <v>55260</v>
          </cell>
          <cell r="H58">
            <v>56642</v>
          </cell>
          <cell r="I58">
            <v>57775</v>
          </cell>
          <cell r="J58">
            <v>58931</v>
          </cell>
          <cell r="K58">
            <v>59797</v>
          </cell>
          <cell r="L58">
            <v>59797</v>
          </cell>
          <cell r="M58">
            <v>60395</v>
          </cell>
          <cell r="N58">
            <v>60999</v>
          </cell>
          <cell r="O58">
            <v>61609</v>
          </cell>
          <cell r="P58">
            <v>67154</v>
          </cell>
          <cell r="Q58">
            <v>68497</v>
          </cell>
          <cell r="R58">
            <v>69730</v>
          </cell>
        </row>
        <row r="59">
          <cell r="A59" t="str">
            <v>06-7</v>
          </cell>
          <cell r="B59">
            <v>54574</v>
          </cell>
          <cell r="C59">
            <v>54847</v>
          </cell>
          <cell r="D59">
            <v>55120</v>
          </cell>
          <cell r="E59">
            <v>55396</v>
          </cell>
          <cell r="F59">
            <v>55671</v>
          </cell>
          <cell r="G59">
            <v>56367</v>
          </cell>
          <cell r="H59">
            <v>57776</v>
          </cell>
          <cell r="I59">
            <v>58932</v>
          </cell>
          <cell r="J59">
            <v>60111</v>
          </cell>
          <cell r="K59">
            <v>60995</v>
          </cell>
          <cell r="L59">
            <v>60995</v>
          </cell>
          <cell r="M59">
            <v>61605</v>
          </cell>
          <cell r="N59">
            <v>62221</v>
          </cell>
          <cell r="O59">
            <v>62843</v>
          </cell>
          <cell r="P59">
            <v>68499</v>
          </cell>
          <cell r="Q59">
            <v>69869</v>
          </cell>
          <cell r="R59">
            <v>71127</v>
          </cell>
        </row>
        <row r="60">
          <cell r="A60" t="str">
            <v>06-8</v>
          </cell>
          <cell r="B60">
            <v>55665</v>
          </cell>
          <cell r="C60">
            <v>55943</v>
          </cell>
          <cell r="D60">
            <v>56222</v>
          </cell>
          <cell r="E60">
            <v>56503</v>
          </cell>
          <cell r="F60">
            <v>56784</v>
          </cell>
          <cell r="G60">
            <v>57494</v>
          </cell>
          <cell r="H60">
            <v>58931</v>
          </cell>
          <cell r="I60">
            <v>60110</v>
          </cell>
          <cell r="J60">
            <v>61312</v>
          </cell>
          <cell r="K60">
            <v>62214</v>
          </cell>
          <cell r="L60">
            <v>62214</v>
          </cell>
          <cell r="M60">
            <v>62836</v>
          </cell>
          <cell r="N60">
            <v>63464</v>
          </cell>
          <cell r="O60">
            <v>64099</v>
          </cell>
          <cell r="P60">
            <v>69868</v>
          </cell>
          <cell r="Q60">
            <v>71265</v>
          </cell>
          <cell r="R60">
            <v>72548</v>
          </cell>
        </row>
        <row r="61">
          <cell r="A61" t="str">
            <v>07-0</v>
          </cell>
          <cell r="B61">
            <v>46219</v>
          </cell>
          <cell r="C61">
            <v>46450</v>
          </cell>
          <cell r="D61">
            <v>46681</v>
          </cell>
          <cell r="E61">
            <v>46914</v>
          </cell>
          <cell r="F61">
            <v>47148</v>
          </cell>
          <cell r="G61">
            <v>47737</v>
          </cell>
          <cell r="H61">
            <v>48930</v>
          </cell>
          <cell r="I61">
            <v>49909</v>
          </cell>
          <cell r="J61">
            <v>50907</v>
          </cell>
          <cell r="K61">
            <v>51656</v>
          </cell>
          <cell r="L61">
            <v>51656</v>
          </cell>
          <cell r="M61">
            <v>52173</v>
          </cell>
          <cell r="N61">
            <v>52695</v>
          </cell>
          <cell r="O61">
            <v>53222</v>
          </cell>
          <cell r="P61">
            <v>58012</v>
          </cell>
          <cell r="Q61">
            <v>59172</v>
          </cell>
          <cell r="R61">
            <v>60237</v>
          </cell>
        </row>
        <row r="62">
          <cell r="A62" t="str">
            <v>07-1</v>
          </cell>
          <cell r="B62">
            <v>48069</v>
          </cell>
          <cell r="C62">
            <v>48309</v>
          </cell>
          <cell r="D62">
            <v>48550</v>
          </cell>
          <cell r="E62">
            <v>48793</v>
          </cell>
          <cell r="F62">
            <v>49036</v>
          </cell>
          <cell r="G62">
            <v>49649</v>
          </cell>
          <cell r="H62">
            <v>50890</v>
          </cell>
          <cell r="I62">
            <v>51908</v>
          </cell>
          <cell r="J62">
            <v>52946</v>
          </cell>
          <cell r="K62">
            <v>53725</v>
          </cell>
          <cell r="L62">
            <v>53725</v>
          </cell>
          <cell r="M62">
            <v>54262</v>
          </cell>
          <cell r="N62">
            <v>54805</v>
          </cell>
          <cell r="O62">
            <v>55353</v>
          </cell>
          <cell r="P62">
            <v>60335</v>
          </cell>
          <cell r="Q62">
            <v>61542</v>
          </cell>
          <cell r="R62">
            <v>62650</v>
          </cell>
        </row>
        <row r="63">
          <cell r="A63" t="str">
            <v>07-2</v>
          </cell>
          <cell r="B63">
            <v>49991</v>
          </cell>
          <cell r="C63">
            <v>50241</v>
          </cell>
          <cell r="D63">
            <v>50491</v>
          </cell>
          <cell r="E63">
            <v>50743</v>
          </cell>
          <cell r="F63">
            <v>50996</v>
          </cell>
          <cell r="G63">
            <v>51633</v>
          </cell>
          <cell r="H63">
            <v>52924</v>
          </cell>
          <cell r="I63">
            <v>53982</v>
          </cell>
          <cell r="J63">
            <v>55062</v>
          </cell>
          <cell r="K63">
            <v>55871</v>
          </cell>
          <cell r="L63">
            <v>55871</v>
          </cell>
          <cell r="M63">
            <v>56430</v>
          </cell>
          <cell r="N63">
            <v>56994</v>
          </cell>
          <cell r="O63">
            <v>57564</v>
          </cell>
          <cell r="P63">
            <v>62745</v>
          </cell>
          <cell r="Q63">
            <v>64000</v>
          </cell>
          <cell r="R63">
            <v>65152</v>
          </cell>
        </row>
        <row r="64">
          <cell r="A64" t="str">
            <v>07-3</v>
          </cell>
          <cell r="B64">
            <v>51990</v>
          </cell>
          <cell r="C64">
            <v>52250</v>
          </cell>
          <cell r="D64">
            <v>52510</v>
          </cell>
          <cell r="E64">
            <v>52773</v>
          </cell>
          <cell r="F64">
            <v>53035</v>
          </cell>
          <cell r="G64">
            <v>53698</v>
          </cell>
          <cell r="H64">
            <v>55040</v>
          </cell>
          <cell r="I64">
            <v>56141</v>
          </cell>
          <cell r="J64">
            <v>57264</v>
          </cell>
          <cell r="K64">
            <v>58106</v>
          </cell>
          <cell r="L64">
            <v>58106</v>
          </cell>
          <cell r="M64">
            <v>58687</v>
          </cell>
          <cell r="N64">
            <v>59274</v>
          </cell>
          <cell r="O64">
            <v>59867</v>
          </cell>
          <cell r="P64">
            <v>65255</v>
          </cell>
          <cell r="Q64">
            <v>66560</v>
          </cell>
          <cell r="R64">
            <v>67758</v>
          </cell>
        </row>
        <row r="65">
          <cell r="A65" t="str">
            <v>07-4</v>
          </cell>
          <cell r="B65">
            <v>53550</v>
          </cell>
          <cell r="C65">
            <v>53818</v>
          </cell>
          <cell r="D65">
            <v>54086</v>
          </cell>
          <cell r="E65">
            <v>54356</v>
          </cell>
          <cell r="F65">
            <v>54627</v>
          </cell>
          <cell r="G65">
            <v>55310</v>
          </cell>
          <cell r="H65">
            <v>56693</v>
          </cell>
          <cell r="I65">
            <v>57827</v>
          </cell>
          <cell r="J65">
            <v>58984</v>
          </cell>
          <cell r="K65">
            <v>59851</v>
          </cell>
          <cell r="L65">
            <v>59851</v>
          </cell>
          <cell r="M65">
            <v>60450</v>
          </cell>
          <cell r="N65">
            <v>61055</v>
          </cell>
          <cell r="O65">
            <v>61666</v>
          </cell>
          <cell r="P65">
            <v>67216</v>
          </cell>
          <cell r="Q65">
            <v>68560</v>
          </cell>
          <cell r="R65">
            <v>69794</v>
          </cell>
        </row>
        <row r="66">
          <cell r="A66" t="str">
            <v>07-5</v>
          </cell>
          <cell r="B66">
            <v>55158</v>
          </cell>
          <cell r="C66">
            <v>55434</v>
          </cell>
          <cell r="D66">
            <v>55710</v>
          </cell>
          <cell r="E66">
            <v>55989</v>
          </cell>
          <cell r="F66">
            <v>56267</v>
          </cell>
          <cell r="G66">
            <v>56970</v>
          </cell>
          <cell r="H66">
            <v>58394</v>
          </cell>
          <cell r="I66">
            <v>59562</v>
          </cell>
          <cell r="J66">
            <v>60753</v>
          </cell>
          <cell r="K66">
            <v>61647</v>
          </cell>
          <cell r="L66">
            <v>61647</v>
          </cell>
          <cell r="M66">
            <v>62263</v>
          </cell>
          <cell r="N66">
            <v>62886</v>
          </cell>
          <cell r="O66">
            <v>63515</v>
          </cell>
          <cell r="P66">
            <v>69231</v>
          </cell>
          <cell r="Q66">
            <v>70616</v>
          </cell>
          <cell r="R66">
            <v>71887</v>
          </cell>
        </row>
        <row r="67">
          <cell r="A67" t="str">
            <v>07-6</v>
          </cell>
          <cell r="B67">
            <v>56811</v>
          </cell>
          <cell r="C67">
            <v>57095</v>
          </cell>
          <cell r="D67">
            <v>57379</v>
          </cell>
          <cell r="E67">
            <v>57666</v>
          </cell>
          <cell r="F67">
            <v>57953</v>
          </cell>
          <cell r="G67">
            <v>58677</v>
          </cell>
          <cell r="H67">
            <v>60144</v>
          </cell>
          <cell r="I67">
            <v>61347</v>
          </cell>
          <cell r="J67">
            <v>62574</v>
          </cell>
          <cell r="K67">
            <v>63494</v>
          </cell>
          <cell r="L67">
            <v>63494</v>
          </cell>
          <cell r="M67">
            <v>64129</v>
          </cell>
          <cell r="N67">
            <v>64770</v>
          </cell>
          <cell r="O67">
            <v>65418</v>
          </cell>
          <cell r="P67">
            <v>71306</v>
          </cell>
          <cell r="Q67">
            <v>72732</v>
          </cell>
          <cell r="R67">
            <v>74041</v>
          </cell>
        </row>
        <row r="68">
          <cell r="A68" t="str">
            <v>07-7</v>
          </cell>
          <cell r="B68">
            <v>57948</v>
          </cell>
          <cell r="C68">
            <v>58238</v>
          </cell>
          <cell r="D68">
            <v>58527</v>
          </cell>
          <cell r="E68">
            <v>58820</v>
          </cell>
          <cell r="F68">
            <v>59112</v>
          </cell>
          <cell r="G68">
            <v>59851</v>
          </cell>
          <cell r="H68">
            <v>61347</v>
          </cell>
          <cell r="I68">
            <v>62574</v>
          </cell>
          <cell r="J68">
            <v>63825</v>
          </cell>
          <cell r="K68">
            <v>64764</v>
          </cell>
          <cell r="L68">
            <v>64764</v>
          </cell>
          <cell r="M68">
            <v>65412</v>
          </cell>
          <cell r="N68">
            <v>66066</v>
          </cell>
          <cell r="O68">
            <v>66727</v>
          </cell>
          <cell r="P68">
            <v>72732</v>
          </cell>
          <cell r="Q68">
            <v>74187</v>
          </cell>
          <cell r="R68">
            <v>75522</v>
          </cell>
        </row>
        <row r="69">
          <cell r="A69" t="str">
            <v>07-8</v>
          </cell>
          <cell r="B69">
            <v>59107</v>
          </cell>
          <cell r="C69">
            <v>59403</v>
          </cell>
          <cell r="D69">
            <v>59698</v>
          </cell>
          <cell r="E69">
            <v>59996</v>
          </cell>
          <cell r="F69">
            <v>60295</v>
          </cell>
          <cell r="G69">
            <v>61049</v>
          </cell>
          <cell r="H69">
            <v>62575</v>
          </cell>
          <cell r="I69">
            <v>63827</v>
          </cell>
          <cell r="J69">
            <v>65104</v>
          </cell>
          <cell r="K69">
            <v>66061</v>
          </cell>
          <cell r="L69">
            <v>66061</v>
          </cell>
          <cell r="M69">
            <v>66722</v>
          </cell>
          <cell r="N69">
            <v>67389</v>
          </cell>
          <cell r="O69">
            <v>68063</v>
          </cell>
          <cell r="P69">
            <v>74189</v>
          </cell>
          <cell r="Q69">
            <v>75673</v>
          </cell>
          <cell r="R69">
            <v>77035</v>
          </cell>
        </row>
        <row r="70">
          <cell r="A70" t="str">
            <v>08-0</v>
          </cell>
          <cell r="B70">
            <v>49077</v>
          </cell>
          <cell r="C70">
            <v>49322</v>
          </cell>
          <cell r="D70">
            <v>49568</v>
          </cell>
          <cell r="E70">
            <v>49816</v>
          </cell>
          <cell r="F70">
            <v>50064</v>
          </cell>
          <cell r="G70">
            <v>50690</v>
          </cell>
          <cell r="H70">
            <v>51957</v>
          </cell>
          <cell r="I70">
            <v>52996</v>
          </cell>
          <cell r="J70">
            <v>54056</v>
          </cell>
          <cell r="K70">
            <v>54851</v>
          </cell>
          <cell r="L70">
            <v>54851</v>
          </cell>
          <cell r="M70">
            <v>55400</v>
          </cell>
          <cell r="N70">
            <v>55954</v>
          </cell>
          <cell r="O70">
            <v>56514</v>
          </cell>
          <cell r="P70">
            <v>61600</v>
          </cell>
          <cell r="Q70">
            <v>62832</v>
          </cell>
          <cell r="R70">
            <v>63963</v>
          </cell>
        </row>
        <row r="71">
          <cell r="A71" t="str">
            <v>08-1</v>
          </cell>
          <cell r="B71">
            <v>51041</v>
          </cell>
          <cell r="C71">
            <v>51296</v>
          </cell>
          <cell r="D71">
            <v>51551</v>
          </cell>
          <cell r="E71">
            <v>51809</v>
          </cell>
          <cell r="F71">
            <v>52067</v>
          </cell>
          <cell r="G71">
            <v>52718</v>
          </cell>
          <cell r="H71">
            <v>54036</v>
          </cell>
          <cell r="I71">
            <v>55117</v>
          </cell>
          <cell r="J71">
            <v>56219</v>
          </cell>
          <cell r="K71">
            <v>57046</v>
          </cell>
          <cell r="L71">
            <v>57046</v>
          </cell>
          <cell r="M71">
            <v>57616</v>
          </cell>
          <cell r="N71">
            <v>58192</v>
          </cell>
          <cell r="O71">
            <v>58774</v>
          </cell>
          <cell r="P71">
            <v>64064</v>
          </cell>
          <cell r="Q71">
            <v>65345</v>
          </cell>
          <cell r="R71">
            <v>66521</v>
          </cell>
        </row>
        <row r="72">
          <cell r="A72" t="str">
            <v>08-2</v>
          </cell>
          <cell r="B72">
            <v>53082</v>
          </cell>
          <cell r="C72">
            <v>53347</v>
          </cell>
          <cell r="D72">
            <v>53613</v>
          </cell>
          <cell r="E72">
            <v>53881</v>
          </cell>
          <cell r="F72">
            <v>54149</v>
          </cell>
          <cell r="G72">
            <v>54826</v>
          </cell>
          <cell r="H72">
            <v>56197</v>
          </cell>
          <cell r="I72">
            <v>57321</v>
          </cell>
          <cell r="J72">
            <v>58467</v>
          </cell>
          <cell r="K72">
            <v>59327</v>
          </cell>
          <cell r="L72">
            <v>59327</v>
          </cell>
          <cell r="M72">
            <v>59920</v>
          </cell>
          <cell r="N72">
            <v>60519</v>
          </cell>
          <cell r="O72">
            <v>61124</v>
          </cell>
          <cell r="P72">
            <v>66625</v>
          </cell>
          <cell r="Q72">
            <v>67958</v>
          </cell>
          <cell r="R72">
            <v>69181</v>
          </cell>
        </row>
        <row r="73">
          <cell r="A73" t="str">
            <v>08-3</v>
          </cell>
          <cell r="B73">
            <v>55206</v>
          </cell>
          <cell r="C73">
            <v>55482</v>
          </cell>
          <cell r="D73">
            <v>55758</v>
          </cell>
          <cell r="E73">
            <v>56037</v>
          </cell>
          <cell r="F73">
            <v>56316</v>
          </cell>
          <cell r="G73">
            <v>57020</v>
          </cell>
          <cell r="H73">
            <v>58446</v>
          </cell>
          <cell r="I73">
            <v>59615</v>
          </cell>
          <cell r="J73">
            <v>60807</v>
          </cell>
          <cell r="K73">
            <v>61702</v>
          </cell>
          <cell r="L73">
            <v>61702</v>
          </cell>
          <cell r="M73">
            <v>62319</v>
          </cell>
          <cell r="N73">
            <v>62942</v>
          </cell>
          <cell r="O73">
            <v>63571</v>
          </cell>
          <cell r="P73">
            <v>69292</v>
          </cell>
          <cell r="Q73">
            <v>70678</v>
          </cell>
          <cell r="R73">
            <v>71950</v>
          </cell>
        </row>
        <row r="74">
          <cell r="A74" t="str">
            <v>08-4</v>
          </cell>
          <cell r="B74">
            <v>56861</v>
          </cell>
          <cell r="C74">
            <v>57145</v>
          </cell>
          <cell r="D74">
            <v>57430</v>
          </cell>
          <cell r="E74">
            <v>57717</v>
          </cell>
          <cell r="F74">
            <v>58004</v>
          </cell>
          <cell r="G74">
            <v>58729</v>
          </cell>
          <cell r="H74">
            <v>60197</v>
          </cell>
          <cell r="I74">
            <v>61401</v>
          </cell>
          <cell r="J74">
            <v>62629</v>
          </cell>
          <cell r="K74">
            <v>63550</v>
          </cell>
          <cell r="L74">
            <v>63550</v>
          </cell>
          <cell r="M74">
            <v>64186</v>
          </cell>
          <cell r="N74">
            <v>64828</v>
          </cell>
          <cell r="O74">
            <v>65476</v>
          </cell>
          <cell r="P74">
            <v>71369</v>
          </cell>
          <cell r="Q74">
            <v>72796</v>
          </cell>
          <cell r="R74">
            <v>74106</v>
          </cell>
        </row>
        <row r="75">
          <cell r="A75" t="str">
            <v>08-5</v>
          </cell>
          <cell r="B75">
            <v>58568</v>
          </cell>
          <cell r="C75">
            <v>58861</v>
          </cell>
          <cell r="D75">
            <v>59154</v>
          </cell>
          <cell r="E75">
            <v>59450</v>
          </cell>
          <cell r="F75">
            <v>59746</v>
          </cell>
          <cell r="G75">
            <v>60493</v>
          </cell>
          <cell r="H75">
            <v>62005</v>
          </cell>
          <cell r="I75">
            <v>63245</v>
          </cell>
          <cell r="J75">
            <v>64510</v>
          </cell>
          <cell r="K75">
            <v>65459</v>
          </cell>
          <cell r="L75">
            <v>65459</v>
          </cell>
          <cell r="M75">
            <v>66114</v>
          </cell>
          <cell r="N75">
            <v>66775</v>
          </cell>
          <cell r="O75">
            <v>67443</v>
          </cell>
          <cell r="P75">
            <v>73513</v>
          </cell>
          <cell r="Q75">
            <v>74983</v>
          </cell>
          <cell r="R75">
            <v>76333</v>
          </cell>
        </row>
        <row r="76">
          <cell r="A76" t="str">
            <v>08-6</v>
          </cell>
          <cell r="B76">
            <v>60324</v>
          </cell>
          <cell r="C76">
            <v>60626</v>
          </cell>
          <cell r="D76">
            <v>60927</v>
          </cell>
          <cell r="E76">
            <v>61232</v>
          </cell>
          <cell r="F76">
            <v>61536</v>
          </cell>
          <cell r="G76">
            <v>62305</v>
          </cell>
          <cell r="H76">
            <v>63863</v>
          </cell>
          <cell r="I76">
            <v>65140</v>
          </cell>
          <cell r="J76">
            <v>66443</v>
          </cell>
          <cell r="K76">
            <v>67420</v>
          </cell>
          <cell r="L76">
            <v>67420</v>
          </cell>
          <cell r="M76">
            <v>68094</v>
          </cell>
          <cell r="N76">
            <v>68775</v>
          </cell>
          <cell r="O76">
            <v>69463</v>
          </cell>
          <cell r="P76">
            <v>75715</v>
          </cell>
          <cell r="Q76">
            <v>77229</v>
          </cell>
          <cell r="R76">
            <v>78619</v>
          </cell>
        </row>
        <row r="77">
          <cell r="A77" t="str">
            <v>08-7</v>
          </cell>
          <cell r="B77">
            <v>61531</v>
          </cell>
          <cell r="C77">
            <v>61839</v>
          </cell>
          <cell r="D77">
            <v>62146</v>
          </cell>
          <cell r="E77">
            <v>62457</v>
          </cell>
          <cell r="F77">
            <v>62767</v>
          </cell>
          <cell r="G77">
            <v>63552</v>
          </cell>
          <cell r="H77">
            <v>65141</v>
          </cell>
          <cell r="I77">
            <v>66444</v>
          </cell>
          <cell r="J77">
            <v>67773</v>
          </cell>
          <cell r="K77">
            <v>68770</v>
          </cell>
          <cell r="L77">
            <v>68770</v>
          </cell>
          <cell r="M77">
            <v>69458</v>
          </cell>
          <cell r="N77">
            <v>70153</v>
          </cell>
          <cell r="O77">
            <v>70855</v>
          </cell>
          <cell r="P77">
            <v>77232</v>
          </cell>
          <cell r="Q77">
            <v>78777</v>
          </cell>
          <cell r="R77">
            <v>80195</v>
          </cell>
        </row>
        <row r="78">
          <cell r="A78" t="str">
            <v>08-8</v>
          </cell>
          <cell r="B78">
            <v>62762</v>
          </cell>
          <cell r="C78">
            <v>63076</v>
          </cell>
          <cell r="D78">
            <v>63390</v>
          </cell>
          <cell r="E78">
            <v>63707</v>
          </cell>
          <cell r="F78">
            <v>64024</v>
          </cell>
          <cell r="G78">
            <v>64824</v>
          </cell>
          <cell r="H78">
            <v>66445</v>
          </cell>
          <cell r="I78">
            <v>67774</v>
          </cell>
          <cell r="J78">
            <v>69129</v>
          </cell>
          <cell r="K78">
            <v>70146</v>
          </cell>
          <cell r="L78">
            <v>70146</v>
          </cell>
          <cell r="M78">
            <v>70847</v>
          </cell>
          <cell r="N78">
            <v>71555</v>
          </cell>
          <cell r="O78">
            <v>72271</v>
          </cell>
          <cell r="P78">
            <v>78775</v>
          </cell>
          <cell r="Q78">
            <v>80351</v>
          </cell>
          <cell r="R78">
            <v>81797</v>
          </cell>
        </row>
        <row r="79">
          <cell r="A79" t="str">
            <v>09-0</v>
          </cell>
          <cell r="B79">
            <v>52112</v>
          </cell>
          <cell r="C79">
            <v>52373</v>
          </cell>
          <cell r="D79">
            <v>52633</v>
          </cell>
          <cell r="E79">
            <v>52896</v>
          </cell>
          <cell r="F79">
            <v>53159</v>
          </cell>
          <cell r="G79">
            <v>53823</v>
          </cell>
          <cell r="H79">
            <v>55169</v>
          </cell>
          <cell r="I79">
            <v>56272</v>
          </cell>
          <cell r="J79">
            <v>57397</v>
          </cell>
          <cell r="K79">
            <v>58242</v>
          </cell>
          <cell r="L79">
            <v>58242</v>
          </cell>
          <cell r="M79">
            <v>58824</v>
          </cell>
          <cell r="N79">
            <v>59412</v>
          </cell>
          <cell r="O79">
            <v>60006</v>
          </cell>
          <cell r="P79">
            <v>65407</v>
          </cell>
          <cell r="Q79">
            <v>66715</v>
          </cell>
          <cell r="R79">
            <v>67916</v>
          </cell>
        </row>
        <row r="80">
          <cell r="A80" t="str">
            <v>09-1</v>
          </cell>
          <cell r="B80">
            <v>54197</v>
          </cell>
          <cell r="C80">
            <v>54468</v>
          </cell>
          <cell r="D80">
            <v>54739</v>
          </cell>
          <cell r="E80">
            <v>55013</v>
          </cell>
          <cell r="F80">
            <v>55286</v>
          </cell>
          <cell r="G80">
            <v>55977</v>
          </cell>
          <cell r="H80">
            <v>57376</v>
          </cell>
          <cell r="I80">
            <v>58524</v>
          </cell>
          <cell r="J80">
            <v>59694</v>
          </cell>
          <cell r="K80">
            <v>60572</v>
          </cell>
          <cell r="L80">
            <v>60572</v>
          </cell>
          <cell r="M80">
            <v>61178</v>
          </cell>
          <cell r="N80">
            <v>61790</v>
          </cell>
          <cell r="O80">
            <v>62408</v>
          </cell>
          <cell r="P80">
            <v>68025</v>
          </cell>
          <cell r="Q80">
            <v>69386</v>
          </cell>
          <cell r="R80">
            <v>70635</v>
          </cell>
        </row>
        <row r="81">
          <cell r="A81" t="str">
            <v>09-2</v>
          </cell>
          <cell r="B81">
            <v>56364</v>
          </cell>
          <cell r="C81">
            <v>56646</v>
          </cell>
          <cell r="D81">
            <v>56928</v>
          </cell>
          <cell r="E81">
            <v>57213</v>
          </cell>
          <cell r="F81">
            <v>57497</v>
          </cell>
          <cell r="G81">
            <v>58216</v>
          </cell>
          <cell r="H81">
            <v>59671</v>
          </cell>
          <cell r="I81">
            <v>60864</v>
          </cell>
          <cell r="J81">
            <v>62081</v>
          </cell>
          <cell r="K81">
            <v>62994</v>
          </cell>
          <cell r="L81">
            <v>62994</v>
          </cell>
          <cell r="M81">
            <v>63624</v>
          </cell>
          <cell r="N81">
            <v>64260</v>
          </cell>
          <cell r="O81">
            <v>64903</v>
          </cell>
          <cell r="P81">
            <v>70744</v>
          </cell>
          <cell r="Q81">
            <v>72159</v>
          </cell>
          <cell r="R81">
            <v>73458</v>
          </cell>
        </row>
        <row r="82">
          <cell r="A82" t="str">
            <v>09-3</v>
          </cell>
          <cell r="B82">
            <v>58619</v>
          </cell>
          <cell r="C82">
            <v>58912</v>
          </cell>
          <cell r="D82">
            <v>59205</v>
          </cell>
          <cell r="E82">
            <v>59501</v>
          </cell>
          <cell r="F82">
            <v>59797</v>
          </cell>
          <cell r="G82">
            <v>60544</v>
          </cell>
          <cell r="H82">
            <v>62058</v>
          </cell>
          <cell r="I82">
            <v>63299</v>
          </cell>
          <cell r="J82">
            <v>64565</v>
          </cell>
          <cell r="K82">
            <v>65514</v>
          </cell>
          <cell r="L82">
            <v>65514</v>
          </cell>
          <cell r="M82">
            <v>66169</v>
          </cell>
          <cell r="N82">
            <v>66831</v>
          </cell>
          <cell r="O82">
            <v>67499</v>
          </cell>
          <cell r="P82">
            <v>73574</v>
          </cell>
          <cell r="Q82">
            <v>75045</v>
          </cell>
          <cell r="R82">
            <v>76396</v>
          </cell>
        </row>
        <row r="83">
          <cell r="A83" t="str">
            <v>09-4</v>
          </cell>
          <cell r="B83">
            <v>60379</v>
          </cell>
          <cell r="C83">
            <v>60681</v>
          </cell>
          <cell r="D83">
            <v>60983</v>
          </cell>
          <cell r="E83">
            <v>61288</v>
          </cell>
          <cell r="F83">
            <v>61593</v>
          </cell>
          <cell r="G83">
            <v>62363</v>
          </cell>
          <cell r="H83">
            <v>63922</v>
          </cell>
          <cell r="I83">
            <v>65200</v>
          </cell>
          <cell r="J83">
            <v>66504</v>
          </cell>
          <cell r="K83">
            <v>67482</v>
          </cell>
          <cell r="L83">
            <v>67482</v>
          </cell>
          <cell r="M83">
            <v>68157</v>
          </cell>
          <cell r="N83">
            <v>68839</v>
          </cell>
          <cell r="O83">
            <v>69527</v>
          </cell>
          <cell r="P83">
            <v>75784</v>
          </cell>
          <cell r="Q83">
            <v>77300</v>
          </cell>
          <cell r="R83">
            <v>78691</v>
          </cell>
        </row>
        <row r="84">
          <cell r="A84" t="str">
            <v>09-5</v>
          </cell>
          <cell r="B84">
            <v>62189</v>
          </cell>
          <cell r="C84">
            <v>62500</v>
          </cell>
          <cell r="D84">
            <v>62811</v>
          </cell>
          <cell r="E84">
            <v>63125</v>
          </cell>
          <cell r="F84">
            <v>63439</v>
          </cell>
          <cell r="G84">
            <v>64232</v>
          </cell>
          <cell r="H84">
            <v>65838</v>
          </cell>
          <cell r="I84">
            <v>67155</v>
          </cell>
          <cell r="J84">
            <v>68498</v>
          </cell>
          <cell r="K84">
            <v>69505</v>
          </cell>
          <cell r="L84">
            <v>69505</v>
          </cell>
          <cell r="M84">
            <v>70200</v>
          </cell>
          <cell r="N84">
            <v>70902</v>
          </cell>
          <cell r="O84">
            <v>71611</v>
          </cell>
          <cell r="P84">
            <v>78056</v>
          </cell>
          <cell r="Q84">
            <v>79617</v>
          </cell>
          <cell r="R84">
            <v>81050</v>
          </cell>
        </row>
        <row r="85">
          <cell r="A85" t="str">
            <v>09-6</v>
          </cell>
          <cell r="B85">
            <v>64053</v>
          </cell>
          <cell r="C85">
            <v>64373</v>
          </cell>
          <cell r="D85">
            <v>64694</v>
          </cell>
          <cell r="E85">
            <v>65017</v>
          </cell>
          <cell r="F85">
            <v>65341</v>
          </cell>
          <cell r="G85">
            <v>66158</v>
          </cell>
          <cell r="H85">
            <v>67812</v>
          </cell>
          <cell r="I85">
            <v>69168</v>
          </cell>
          <cell r="J85">
            <v>70551</v>
          </cell>
          <cell r="K85">
            <v>71589</v>
          </cell>
          <cell r="L85">
            <v>71589</v>
          </cell>
          <cell r="M85">
            <v>72305</v>
          </cell>
          <cell r="N85">
            <v>73028</v>
          </cell>
          <cell r="O85">
            <v>73758</v>
          </cell>
          <cell r="P85">
            <v>80396</v>
          </cell>
          <cell r="Q85">
            <v>82004</v>
          </cell>
          <cell r="R85">
            <v>83480</v>
          </cell>
        </row>
        <row r="86">
          <cell r="A86" t="str">
            <v>09-7</v>
          </cell>
          <cell r="B86">
            <v>65336</v>
          </cell>
          <cell r="C86">
            <v>65663</v>
          </cell>
          <cell r="D86">
            <v>65989</v>
          </cell>
          <cell r="E86">
            <v>66319</v>
          </cell>
          <cell r="F86">
            <v>66649</v>
          </cell>
          <cell r="G86">
            <v>67482</v>
          </cell>
          <cell r="H86">
            <v>69169</v>
          </cell>
          <cell r="I86">
            <v>70552</v>
          </cell>
          <cell r="J86">
            <v>71963</v>
          </cell>
          <cell r="K86">
            <v>73021</v>
          </cell>
          <cell r="L86">
            <v>73021</v>
          </cell>
          <cell r="M86">
            <v>73751</v>
          </cell>
          <cell r="N86">
            <v>74489</v>
          </cell>
          <cell r="O86">
            <v>75234</v>
          </cell>
          <cell r="P86">
            <v>82005</v>
          </cell>
          <cell r="Q86">
            <v>83645</v>
          </cell>
          <cell r="R86">
            <v>85151</v>
          </cell>
        </row>
        <row r="87">
          <cell r="A87" t="str">
            <v>09-8</v>
          </cell>
          <cell r="B87">
            <v>66642</v>
          </cell>
          <cell r="C87">
            <v>66975</v>
          </cell>
          <cell r="D87">
            <v>67308</v>
          </cell>
          <cell r="E87">
            <v>67645</v>
          </cell>
          <cell r="F87">
            <v>67981</v>
          </cell>
          <cell r="G87">
            <v>68831</v>
          </cell>
          <cell r="H87">
            <v>70552</v>
          </cell>
          <cell r="I87">
            <v>71963</v>
          </cell>
          <cell r="J87">
            <v>73402</v>
          </cell>
          <cell r="K87">
            <v>74482</v>
          </cell>
          <cell r="L87">
            <v>74482</v>
          </cell>
          <cell r="M87">
            <v>75227</v>
          </cell>
          <cell r="N87">
            <v>75979</v>
          </cell>
          <cell r="O87">
            <v>76739</v>
          </cell>
          <cell r="P87">
            <v>83646</v>
          </cell>
          <cell r="Q87">
            <v>85319</v>
          </cell>
          <cell r="R87">
            <v>86855</v>
          </cell>
        </row>
        <row r="88">
          <cell r="A88" t="str">
            <v>10-0</v>
          </cell>
          <cell r="B88">
            <v>55336</v>
          </cell>
          <cell r="C88">
            <v>55613</v>
          </cell>
          <cell r="D88">
            <v>55889</v>
          </cell>
          <cell r="E88">
            <v>56168</v>
          </cell>
          <cell r="F88">
            <v>56448</v>
          </cell>
          <cell r="G88">
            <v>57154</v>
          </cell>
          <cell r="H88">
            <v>58583</v>
          </cell>
          <cell r="I88">
            <v>59755</v>
          </cell>
          <cell r="J88">
            <v>60950</v>
          </cell>
          <cell r="K88">
            <v>61846</v>
          </cell>
          <cell r="L88">
            <v>61846</v>
          </cell>
          <cell r="M88">
            <v>62464</v>
          </cell>
          <cell r="N88">
            <v>63089</v>
          </cell>
          <cell r="O88">
            <v>63720</v>
          </cell>
          <cell r="P88">
            <v>69455</v>
          </cell>
          <cell r="Q88">
            <v>70844</v>
          </cell>
          <cell r="R88">
            <v>72119</v>
          </cell>
        </row>
        <row r="89">
          <cell r="A89" t="str">
            <v>10-1</v>
          </cell>
          <cell r="B89">
            <v>57549</v>
          </cell>
          <cell r="C89">
            <v>57837</v>
          </cell>
          <cell r="D89">
            <v>58124</v>
          </cell>
          <cell r="E89">
            <v>58415</v>
          </cell>
          <cell r="F89">
            <v>58705</v>
          </cell>
          <cell r="G89">
            <v>59439</v>
          </cell>
          <cell r="H89">
            <v>60925</v>
          </cell>
          <cell r="I89">
            <v>62144</v>
          </cell>
          <cell r="J89">
            <v>63387</v>
          </cell>
          <cell r="K89">
            <v>64319</v>
          </cell>
          <cell r="L89">
            <v>64319</v>
          </cell>
          <cell r="M89">
            <v>64962</v>
          </cell>
          <cell r="N89">
            <v>65612</v>
          </cell>
          <cell r="O89">
            <v>66268</v>
          </cell>
          <cell r="P89">
            <v>72232</v>
          </cell>
          <cell r="Q89">
            <v>73677</v>
          </cell>
          <cell r="R89">
            <v>75003</v>
          </cell>
        </row>
        <row r="90">
          <cell r="A90" t="str">
            <v>10-2</v>
          </cell>
          <cell r="B90">
            <v>59851</v>
          </cell>
          <cell r="C90">
            <v>60150</v>
          </cell>
          <cell r="D90">
            <v>60450</v>
          </cell>
          <cell r="E90">
            <v>60752</v>
          </cell>
          <cell r="F90">
            <v>61055</v>
          </cell>
          <cell r="G90">
            <v>61818</v>
          </cell>
          <cell r="H90">
            <v>63363</v>
          </cell>
          <cell r="I90">
            <v>64630</v>
          </cell>
          <cell r="J90">
            <v>65923</v>
          </cell>
          <cell r="K90">
            <v>66892</v>
          </cell>
          <cell r="L90">
            <v>66892</v>
          </cell>
          <cell r="M90">
            <v>67561</v>
          </cell>
          <cell r="N90">
            <v>68237</v>
          </cell>
          <cell r="O90">
            <v>68919</v>
          </cell>
          <cell r="P90">
            <v>75122</v>
          </cell>
          <cell r="Q90">
            <v>76624</v>
          </cell>
          <cell r="R90">
            <v>78003</v>
          </cell>
        </row>
        <row r="91">
          <cell r="A91" t="str">
            <v>10-3</v>
          </cell>
          <cell r="B91">
            <v>62245</v>
          </cell>
          <cell r="C91">
            <v>62556</v>
          </cell>
          <cell r="D91">
            <v>62867</v>
          </cell>
          <cell r="E91">
            <v>63181</v>
          </cell>
          <cell r="F91">
            <v>63496</v>
          </cell>
          <cell r="G91">
            <v>64290</v>
          </cell>
          <cell r="H91">
            <v>65897</v>
          </cell>
          <cell r="I91">
            <v>67215</v>
          </cell>
          <cell r="J91">
            <v>68559</v>
          </cell>
          <cell r="K91">
            <v>69568</v>
          </cell>
          <cell r="L91">
            <v>69568</v>
          </cell>
          <cell r="M91">
            <v>70264</v>
          </cell>
          <cell r="N91">
            <v>70967</v>
          </cell>
          <cell r="O91">
            <v>71677</v>
          </cell>
          <cell r="P91">
            <v>78128</v>
          </cell>
          <cell r="Q91">
            <v>79691</v>
          </cell>
          <cell r="R91">
            <v>81125</v>
          </cell>
        </row>
        <row r="92">
          <cell r="A92" t="str">
            <v>10-4</v>
          </cell>
          <cell r="B92">
            <v>64111</v>
          </cell>
          <cell r="C92">
            <v>64432</v>
          </cell>
          <cell r="D92">
            <v>64752</v>
          </cell>
          <cell r="E92">
            <v>65076</v>
          </cell>
          <cell r="F92">
            <v>65400</v>
          </cell>
          <cell r="G92">
            <v>66218</v>
          </cell>
          <cell r="H92">
            <v>67873</v>
          </cell>
          <cell r="I92">
            <v>69230</v>
          </cell>
          <cell r="J92">
            <v>70615</v>
          </cell>
          <cell r="K92">
            <v>71653</v>
          </cell>
          <cell r="L92">
            <v>71653</v>
          </cell>
          <cell r="M92">
            <v>72370</v>
          </cell>
          <cell r="N92">
            <v>73094</v>
          </cell>
          <cell r="O92">
            <v>73825</v>
          </cell>
          <cell r="P92">
            <v>80469</v>
          </cell>
          <cell r="Q92">
            <v>82078</v>
          </cell>
          <cell r="R92">
            <v>83555</v>
          </cell>
        </row>
        <row r="93">
          <cell r="A93" t="str">
            <v>10-5</v>
          </cell>
          <cell r="B93">
            <v>66035</v>
          </cell>
          <cell r="C93">
            <v>66365</v>
          </cell>
          <cell r="D93">
            <v>66695</v>
          </cell>
          <cell r="E93">
            <v>67028</v>
          </cell>
          <cell r="F93">
            <v>67362</v>
          </cell>
          <cell r="G93">
            <v>68204</v>
          </cell>
          <cell r="H93">
            <v>69909</v>
          </cell>
          <cell r="I93">
            <v>71307</v>
          </cell>
          <cell r="J93">
            <v>72733</v>
          </cell>
          <cell r="K93">
            <v>73803</v>
          </cell>
          <cell r="L93">
            <v>73803</v>
          </cell>
          <cell r="M93">
            <v>74541</v>
          </cell>
          <cell r="N93">
            <v>75286</v>
          </cell>
          <cell r="O93">
            <v>76039</v>
          </cell>
          <cell r="P93">
            <v>82883</v>
          </cell>
          <cell r="Q93">
            <v>84541</v>
          </cell>
          <cell r="R93">
            <v>86063</v>
          </cell>
        </row>
        <row r="94">
          <cell r="A94" t="str">
            <v>10-6</v>
          </cell>
          <cell r="B94">
            <v>68017</v>
          </cell>
          <cell r="C94">
            <v>68357</v>
          </cell>
          <cell r="D94">
            <v>68697</v>
          </cell>
          <cell r="E94">
            <v>69040</v>
          </cell>
          <cell r="F94">
            <v>69384</v>
          </cell>
          <cell r="G94">
            <v>70251</v>
          </cell>
          <cell r="H94">
            <v>72007</v>
          </cell>
          <cell r="I94">
            <v>73447</v>
          </cell>
          <cell r="J94">
            <v>74916</v>
          </cell>
          <cell r="K94">
            <v>76018</v>
          </cell>
          <cell r="L94">
            <v>76018</v>
          </cell>
          <cell r="M94">
            <v>76778</v>
          </cell>
          <cell r="N94">
            <v>77546</v>
          </cell>
          <cell r="O94">
            <v>78321</v>
          </cell>
          <cell r="P94">
            <v>85370</v>
          </cell>
          <cell r="Q94">
            <v>87077</v>
          </cell>
          <cell r="R94">
            <v>88644</v>
          </cell>
        </row>
        <row r="95">
          <cell r="A95" t="str">
            <v>10-7</v>
          </cell>
          <cell r="B95">
            <v>69376</v>
          </cell>
          <cell r="C95">
            <v>69723</v>
          </cell>
          <cell r="D95">
            <v>70070</v>
          </cell>
          <cell r="E95">
            <v>70420</v>
          </cell>
          <cell r="F95">
            <v>70771</v>
          </cell>
          <cell r="G95">
            <v>71656</v>
          </cell>
          <cell r="H95">
            <v>73447</v>
          </cell>
          <cell r="I95">
            <v>74916</v>
          </cell>
          <cell r="J95">
            <v>76414</v>
          </cell>
          <cell r="K95">
            <v>77538</v>
          </cell>
          <cell r="L95">
            <v>77538</v>
          </cell>
          <cell r="M95">
            <v>78313</v>
          </cell>
          <cell r="N95">
            <v>79096</v>
          </cell>
          <cell r="O95">
            <v>79887</v>
          </cell>
          <cell r="P95">
            <v>87077</v>
          </cell>
          <cell r="Q95">
            <v>88819</v>
          </cell>
          <cell r="R95">
            <v>90418</v>
          </cell>
        </row>
        <row r="96">
          <cell r="A96" t="str">
            <v>10-8</v>
          </cell>
          <cell r="B96">
            <v>70764</v>
          </cell>
          <cell r="C96">
            <v>71118</v>
          </cell>
          <cell r="D96">
            <v>71472</v>
          </cell>
          <cell r="E96">
            <v>71829</v>
          </cell>
          <cell r="F96">
            <v>72187</v>
          </cell>
          <cell r="G96">
            <v>73089</v>
          </cell>
          <cell r="H96">
            <v>74916</v>
          </cell>
          <cell r="I96">
            <v>76414</v>
          </cell>
          <cell r="J96">
            <v>77942</v>
          </cell>
          <cell r="K96">
            <v>79088</v>
          </cell>
          <cell r="L96">
            <v>79088</v>
          </cell>
          <cell r="M96">
            <v>79879</v>
          </cell>
          <cell r="N96">
            <v>80678</v>
          </cell>
          <cell r="O96">
            <v>81485</v>
          </cell>
          <cell r="P96">
            <v>88819</v>
          </cell>
          <cell r="Q96">
            <v>90595</v>
          </cell>
          <cell r="R96">
            <v>92226</v>
          </cell>
        </row>
        <row r="97">
          <cell r="A97" t="str">
            <v>11-0</v>
          </cell>
          <cell r="B97">
            <v>58757</v>
          </cell>
          <cell r="C97">
            <v>59051</v>
          </cell>
          <cell r="D97">
            <v>59345</v>
          </cell>
          <cell r="E97">
            <v>59642</v>
          </cell>
          <cell r="F97">
            <v>59938</v>
          </cell>
          <cell r="G97">
            <v>60687</v>
          </cell>
          <cell r="H97">
            <v>62204</v>
          </cell>
          <cell r="I97">
            <v>63448</v>
          </cell>
          <cell r="J97">
            <v>64717</v>
          </cell>
          <cell r="K97">
            <v>65669</v>
          </cell>
          <cell r="L97">
            <v>65669</v>
          </cell>
          <cell r="M97">
            <v>66326</v>
          </cell>
          <cell r="N97">
            <v>66989</v>
          </cell>
          <cell r="O97">
            <v>67659</v>
          </cell>
          <cell r="P97">
            <v>73748</v>
          </cell>
          <cell r="Q97">
            <v>75223</v>
          </cell>
          <cell r="R97">
            <v>76577</v>
          </cell>
        </row>
        <row r="98">
          <cell r="A98" t="str">
            <v>11-1</v>
          </cell>
          <cell r="B98">
            <v>61108</v>
          </cell>
          <cell r="C98">
            <v>61414</v>
          </cell>
          <cell r="D98">
            <v>61719</v>
          </cell>
          <cell r="E98">
            <v>62028</v>
          </cell>
          <cell r="F98">
            <v>62336</v>
          </cell>
          <cell r="G98">
            <v>63115</v>
          </cell>
          <cell r="H98">
            <v>64693</v>
          </cell>
          <cell r="I98">
            <v>65987</v>
          </cell>
          <cell r="J98">
            <v>67307</v>
          </cell>
          <cell r="K98">
            <v>68297</v>
          </cell>
          <cell r="L98">
            <v>68297</v>
          </cell>
          <cell r="M98">
            <v>68980</v>
          </cell>
          <cell r="N98">
            <v>69670</v>
          </cell>
          <cell r="O98">
            <v>70367</v>
          </cell>
          <cell r="P98">
            <v>76700</v>
          </cell>
          <cell r="Q98">
            <v>78234</v>
          </cell>
          <cell r="R98">
            <v>79642</v>
          </cell>
        </row>
        <row r="99">
          <cell r="A99" t="str">
            <v>11-2</v>
          </cell>
          <cell r="B99">
            <v>63551</v>
          </cell>
          <cell r="C99">
            <v>63869</v>
          </cell>
          <cell r="D99">
            <v>64187</v>
          </cell>
          <cell r="E99">
            <v>64508</v>
          </cell>
          <cell r="F99">
            <v>64829</v>
          </cell>
          <cell r="G99">
            <v>65639</v>
          </cell>
          <cell r="H99">
            <v>67280</v>
          </cell>
          <cell r="I99">
            <v>68626</v>
          </cell>
          <cell r="J99">
            <v>69999</v>
          </cell>
          <cell r="K99">
            <v>71028</v>
          </cell>
          <cell r="L99">
            <v>71028</v>
          </cell>
          <cell r="M99">
            <v>71738</v>
          </cell>
          <cell r="N99">
            <v>72455</v>
          </cell>
          <cell r="O99">
            <v>73180</v>
          </cell>
          <cell r="P99">
            <v>79766</v>
          </cell>
          <cell r="Q99">
            <v>81361</v>
          </cell>
          <cell r="R99">
            <v>82825</v>
          </cell>
        </row>
        <row r="100">
          <cell r="A100" t="str">
            <v>11-3</v>
          </cell>
          <cell r="B100">
            <v>66092</v>
          </cell>
          <cell r="C100">
            <v>66422</v>
          </cell>
          <cell r="D100">
            <v>66753</v>
          </cell>
          <cell r="E100">
            <v>67087</v>
          </cell>
          <cell r="F100">
            <v>67421</v>
          </cell>
          <cell r="G100">
            <v>68264</v>
          </cell>
          <cell r="H100">
            <v>69971</v>
          </cell>
          <cell r="I100">
            <v>71370</v>
          </cell>
          <cell r="J100">
            <v>72797</v>
          </cell>
          <cell r="K100">
            <v>73868</v>
          </cell>
          <cell r="L100">
            <v>73868</v>
          </cell>
          <cell r="M100">
            <v>74607</v>
          </cell>
          <cell r="N100">
            <v>75353</v>
          </cell>
          <cell r="O100">
            <v>76107</v>
          </cell>
          <cell r="P100">
            <v>82957</v>
          </cell>
          <cell r="Q100">
            <v>84616</v>
          </cell>
          <cell r="R100">
            <v>86139</v>
          </cell>
        </row>
        <row r="101">
          <cell r="A101" t="str">
            <v>11-4</v>
          </cell>
          <cell r="B101">
            <v>68076</v>
          </cell>
          <cell r="C101">
            <v>68416</v>
          </cell>
          <cell r="D101">
            <v>68757</v>
          </cell>
          <cell r="E101">
            <v>69101</v>
          </cell>
          <cell r="F101">
            <v>69445</v>
          </cell>
          <cell r="G101">
            <v>70313</v>
          </cell>
          <cell r="H101">
            <v>72071</v>
          </cell>
          <cell r="I101">
            <v>73512</v>
          </cell>
          <cell r="J101">
            <v>74982</v>
          </cell>
          <cell r="K101">
            <v>76085</v>
          </cell>
          <cell r="L101">
            <v>76085</v>
          </cell>
          <cell r="M101">
            <v>76846</v>
          </cell>
          <cell r="N101">
            <v>77614</v>
          </cell>
          <cell r="O101">
            <v>78390</v>
          </cell>
          <cell r="P101">
            <v>85445</v>
          </cell>
          <cell r="Q101">
            <v>87154</v>
          </cell>
          <cell r="R101">
            <v>88723</v>
          </cell>
        </row>
        <row r="102">
          <cell r="A102" t="str">
            <v>11-5</v>
          </cell>
          <cell r="B102">
            <v>70118</v>
          </cell>
          <cell r="C102">
            <v>70469</v>
          </cell>
          <cell r="D102">
            <v>70819</v>
          </cell>
          <cell r="E102">
            <v>71173</v>
          </cell>
          <cell r="F102">
            <v>71527</v>
          </cell>
          <cell r="G102">
            <v>72421</v>
          </cell>
          <cell r="H102">
            <v>74232</v>
          </cell>
          <cell r="I102">
            <v>75717</v>
          </cell>
          <cell r="J102">
            <v>77231</v>
          </cell>
          <cell r="K102">
            <v>78367</v>
          </cell>
          <cell r="L102">
            <v>78367</v>
          </cell>
          <cell r="M102">
            <v>79151</v>
          </cell>
          <cell r="N102">
            <v>79943</v>
          </cell>
          <cell r="O102">
            <v>80742</v>
          </cell>
          <cell r="P102">
            <v>88009</v>
          </cell>
          <cell r="Q102">
            <v>89769</v>
          </cell>
          <cell r="R102">
            <v>91385</v>
          </cell>
        </row>
        <row r="103">
          <cell r="A103" t="str">
            <v>11-6</v>
          </cell>
          <cell r="B103">
            <v>72222</v>
          </cell>
          <cell r="C103">
            <v>72583</v>
          </cell>
          <cell r="D103">
            <v>72944</v>
          </cell>
          <cell r="E103">
            <v>73309</v>
          </cell>
          <cell r="F103">
            <v>73673</v>
          </cell>
          <cell r="G103">
            <v>74594</v>
          </cell>
          <cell r="H103">
            <v>76459</v>
          </cell>
          <cell r="I103">
            <v>77988</v>
          </cell>
          <cell r="J103">
            <v>79548</v>
          </cell>
          <cell r="K103">
            <v>80718</v>
          </cell>
          <cell r="L103">
            <v>80718</v>
          </cell>
          <cell r="M103">
            <v>81525</v>
          </cell>
          <cell r="N103">
            <v>82340</v>
          </cell>
          <cell r="O103">
            <v>83163</v>
          </cell>
          <cell r="P103">
            <v>90648</v>
          </cell>
          <cell r="Q103">
            <v>92461</v>
          </cell>
          <cell r="R103">
            <v>94125</v>
          </cell>
        </row>
        <row r="104">
          <cell r="A104" t="str">
            <v>11-7</v>
          </cell>
          <cell r="B104">
            <v>73667</v>
          </cell>
          <cell r="C104">
            <v>74035</v>
          </cell>
          <cell r="D104">
            <v>74404</v>
          </cell>
          <cell r="E104">
            <v>74776</v>
          </cell>
          <cell r="F104">
            <v>75148</v>
          </cell>
          <cell r="G104">
            <v>76087</v>
          </cell>
          <cell r="H104">
            <v>77989</v>
          </cell>
          <cell r="I104">
            <v>79549</v>
          </cell>
          <cell r="J104">
            <v>81140</v>
          </cell>
          <cell r="K104">
            <v>82333</v>
          </cell>
          <cell r="L104">
            <v>82333</v>
          </cell>
          <cell r="M104">
            <v>83156</v>
          </cell>
          <cell r="N104">
            <v>83988</v>
          </cell>
          <cell r="O104">
            <v>84828</v>
          </cell>
          <cell r="P104">
            <v>92463</v>
          </cell>
          <cell r="Q104">
            <v>94312</v>
          </cell>
          <cell r="R104">
            <v>96010</v>
          </cell>
        </row>
        <row r="105">
          <cell r="A105" t="str">
            <v>11-8</v>
          </cell>
          <cell r="B105">
            <v>75139</v>
          </cell>
          <cell r="C105">
            <v>75515</v>
          </cell>
          <cell r="D105">
            <v>75890</v>
          </cell>
          <cell r="E105">
            <v>76269</v>
          </cell>
          <cell r="F105">
            <v>76649</v>
          </cell>
          <cell r="G105">
            <v>77607</v>
          </cell>
          <cell r="H105">
            <v>79547</v>
          </cell>
          <cell r="I105">
            <v>81138</v>
          </cell>
          <cell r="J105">
            <v>82761</v>
          </cell>
          <cell r="K105">
            <v>83978</v>
          </cell>
          <cell r="L105">
            <v>83978</v>
          </cell>
          <cell r="M105">
            <v>84818</v>
          </cell>
          <cell r="N105">
            <v>85666</v>
          </cell>
          <cell r="O105">
            <v>86523</v>
          </cell>
          <cell r="P105">
            <v>94310</v>
          </cell>
          <cell r="Q105">
            <v>96196</v>
          </cell>
          <cell r="R105">
            <v>97928</v>
          </cell>
        </row>
        <row r="106">
          <cell r="A106" t="str">
            <v>12-0</v>
          </cell>
          <cell r="B106">
            <v>62390</v>
          </cell>
          <cell r="C106">
            <v>62702</v>
          </cell>
          <cell r="D106">
            <v>63014</v>
          </cell>
          <cell r="E106">
            <v>63329</v>
          </cell>
          <cell r="F106">
            <v>63644</v>
          </cell>
          <cell r="G106">
            <v>64440</v>
          </cell>
          <cell r="H106">
            <v>66051</v>
          </cell>
          <cell r="I106">
            <v>67372</v>
          </cell>
          <cell r="J106">
            <v>68719</v>
          </cell>
          <cell r="K106">
            <v>69730</v>
          </cell>
          <cell r="L106">
            <v>69730</v>
          </cell>
          <cell r="M106">
            <v>70427</v>
          </cell>
          <cell r="N106">
            <v>71131</v>
          </cell>
          <cell r="O106">
            <v>71842</v>
          </cell>
          <cell r="P106">
            <v>78308</v>
          </cell>
          <cell r="Q106">
            <v>79874</v>
          </cell>
          <cell r="R106">
            <v>81312</v>
          </cell>
        </row>
        <row r="107">
          <cell r="A107" t="str">
            <v>12-1</v>
          </cell>
          <cell r="B107">
            <v>64886</v>
          </cell>
          <cell r="C107">
            <v>65210</v>
          </cell>
          <cell r="D107">
            <v>65535</v>
          </cell>
          <cell r="E107">
            <v>65863</v>
          </cell>
          <cell r="F107">
            <v>66190</v>
          </cell>
          <cell r="G107">
            <v>67017</v>
          </cell>
          <cell r="H107">
            <v>68692</v>
          </cell>
          <cell r="I107">
            <v>70066</v>
          </cell>
          <cell r="J107">
            <v>71467</v>
          </cell>
          <cell r="K107">
            <v>72518</v>
          </cell>
          <cell r="L107">
            <v>72518</v>
          </cell>
          <cell r="M107">
            <v>73243</v>
          </cell>
          <cell r="N107">
            <v>73975</v>
          </cell>
          <cell r="O107">
            <v>74715</v>
          </cell>
          <cell r="P107">
            <v>81439</v>
          </cell>
          <cell r="Q107">
            <v>83068</v>
          </cell>
          <cell r="R107">
            <v>84563</v>
          </cell>
        </row>
        <row r="108">
          <cell r="A108" t="str">
            <v>12-2</v>
          </cell>
          <cell r="B108">
            <v>67482</v>
          </cell>
          <cell r="C108">
            <v>67819</v>
          </cell>
          <cell r="D108">
            <v>68157</v>
          </cell>
          <cell r="E108">
            <v>68498</v>
          </cell>
          <cell r="F108">
            <v>68839</v>
          </cell>
          <cell r="G108">
            <v>69699</v>
          </cell>
          <cell r="H108">
            <v>71441</v>
          </cell>
          <cell r="I108">
            <v>72870</v>
          </cell>
          <cell r="J108">
            <v>74327</v>
          </cell>
          <cell r="K108">
            <v>75420</v>
          </cell>
          <cell r="L108">
            <v>75420</v>
          </cell>
          <cell r="M108">
            <v>76174</v>
          </cell>
          <cell r="N108">
            <v>76936</v>
          </cell>
          <cell r="O108">
            <v>77705</v>
          </cell>
          <cell r="P108">
            <v>84698</v>
          </cell>
          <cell r="Q108">
            <v>86392</v>
          </cell>
          <cell r="R108">
            <v>87947</v>
          </cell>
        </row>
        <row r="109">
          <cell r="A109" t="str">
            <v>12-3</v>
          </cell>
          <cell r="B109">
            <v>70180</v>
          </cell>
          <cell r="C109">
            <v>70531</v>
          </cell>
          <cell r="D109">
            <v>70882</v>
          </cell>
          <cell r="E109">
            <v>71236</v>
          </cell>
          <cell r="F109">
            <v>71591</v>
          </cell>
          <cell r="G109">
            <v>72486</v>
          </cell>
          <cell r="H109">
            <v>74298</v>
          </cell>
          <cell r="I109">
            <v>75784</v>
          </cell>
          <cell r="J109">
            <v>77300</v>
          </cell>
          <cell r="K109">
            <v>78436</v>
          </cell>
          <cell r="L109">
            <v>78436</v>
          </cell>
          <cell r="M109">
            <v>79220</v>
          </cell>
          <cell r="N109">
            <v>80012</v>
          </cell>
          <cell r="O109">
            <v>80812</v>
          </cell>
          <cell r="P109">
            <v>88085</v>
          </cell>
          <cell r="Q109">
            <v>89847</v>
          </cell>
          <cell r="R109">
            <v>91464</v>
          </cell>
        </row>
        <row r="110">
          <cell r="A110" t="str">
            <v>12-4</v>
          </cell>
          <cell r="B110">
            <v>72286</v>
          </cell>
          <cell r="C110">
            <v>72647</v>
          </cell>
          <cell r="D110">
            <v>73009</v>
          </cell>
          <cell r="E110">
            <v>73374</v>
          </cell>
          <cell r="F110">
            <v>73739</v>
          </cell>
          <cell r="G110">
            <v>74661</v>
          </cell>
          <cell r="H110">
            <v>76528</v>
          </cell>
          <cell r="I110">
            <v>78059</v>
          </cell>
          <cell r="J110">
            <v>79620</v>
          </cell>
          <cell r="K110">
            <v>80791</v>
          </cell>
          <cell r="L110">
            <v>80791</v>
          </cell>
          <cell r="M110">
            <v>81599</v>
          </cell>
          <cell r="N110">
            <v>82415</v>
          </cell>
          <cell r="O110">
            <v>83239</v>
          </cell>
          <cell r="P110">
            <v>90731</v>
          </cell>
          <cell r="Q110">
            <v>92546</v>
          </cell>
          <cell r="R110">
            <v>94212</v>
          </cell>
        </row>
        <row r="111">
          <cell r="A111" t="str">
            <v>12-5</v>
          </cell>
          <cell r="B111">
            <v>74455</v>
          </cell>
          <cell r="C111">
            <v>74827</v>
          </cell>
          <cell r="D111">
            <v>75200</v>
          </cell>
          <cell r="E111">
            <v>75576</v>
          </cell>
          <cell r="F111">
            <v>75952</v>
          </cell>
          <cell r="G111">
            <v>76901</v>
          </cell>
          <cell r="H111">
            <v>78824</v>
          </cell>
          <cell r="I111">
            <v>80400</v>
          </cell>
          <cell r="J111">
            <v>82008</v>
          </cell>
          <cell r="K111">
            <v>83214</v>
          </cell>
          <cell r="L111">
            <v>83214</v>
          </cell>
          <cell r="M111">
            <v>84046</v>
          </cell>
          <cell r="N111">
            <v>84886</v>
          </cell>
          <cell r="O111">
            <v>85735</v>
          </cell>
          <cell r="P111">
            <v>93451</v>
          </cell>
          <cell r="Q111">
            <v>95320</v>
          </cell>
          <cell r="R111">
            <v>97036</v>
          </cell>
        </row>
        <row r="112">
          <cell r="A112" t="str">
            <v>12-6</v>
          </cell>
          <cell r="B112">
            <v>76689</v>
          </cell>
          <cell r="C112">
            <v>77072</v>
          </cell>
          <cell r="D112">
            <v>77456</v>
          </cell>
          <cell r="E112">
            <v>77843</v>
          </cell>
          <cell r="F112">
            <v>78231</v>
          </cell>
          <cell r="G112">
            <v>79209</v>
          </cell>
          <cell r="H112">
            <v>81189</v>
          </cell>
          <cell r="I112">
            <v>82813</v>
          </cell>
          <cell r="J112">
            <v>84469</v>
          </cell>
          <cell r="K112">
            <v>85711</v>
          </cell>
          <cell r="L112">
            <v>85711</v>
          </cell>
          <cell r="M112">
            <v>86568</v>
          </cell>
          <cell r="N112">
            <v>87434</v>
          </cell>
          <cell r="O112">
            <v>88308</v>
          </cell>
          <cell r="P112">
            <v>96256</v>
          </cell>
          <cell r="Q112">
            <v>98181</v>
          </cell>
          <cell r="R112">
            <v>99948</v>
          </cell>
        </row>
        <row r="113">
          <cell r="A113" t="str">
            <v>12-7</v>
          </cell>
          <cell r="B113">
            <v>78222</v>
          </cell>
          <cell r="C113">
            <v>78613</v>
          </cell>
          <cell r="D113">
            <v>79004</v>
          </cell>
          <cell r="E113">
            <v>79399</v>
          </cell>
          <cell r="F113">
            <v>79794</v>
          </cell>
          <cell r="G113">
            <v>80791</v>
          </cell>
          <cell r="H113">
            <v>82811</v>
          </cell>
          <cell r="I113">
            <v>84467</v>
          </cell>
          <cell r="J113">
            <v>86156</v>
          </cell>
          <cell r="K113">
            <v>87423</v>
          </cell>
          <cell r="L113">
            <v>87423</v>
          </cell>
          <cell r="M113">
            <v>88297</v>
          </cell>
          <cell r="N113">
            <v>89180</v>
          </cell>
          <cell r="O113">
            <v>90072</v>
          </cell>
          <cell r="P113">
            <v>98178</v>
          </cell>
          <cell r="Q113">
            <v>100142</v>
          </cell>
          <cell r="R113">
            <v>101945</v>
          </cell>
        </row>
        <row r="114">
          <cell r="A114" t="str">
            <v>12-8</v>
          </cell>
          <cell r="B114">
            <v>79787</v>
          </cell>
          <cell r="C114">
            <v>80186</v>
          </cell>
          <cell r="D114">
            <v>80585</v>
          </cell>
          <cell r="E114">
            <v>80988</v>
          </cell>
          <cell r="F114">
            <v>81391</v>
          </cell>
          <cell r="G114">
            <v>82408</v>
          </cell>
          <cell r="H114">
            <v>84468</v>
          </cell>
          <cell r="I114">
            <v>86157</v>
          </cell>
          <cell r="J114">
            <v>87880</v>
          </cell>
          <cell r="K114">
            <v>89172</v>
          </cell>
          <cell r="L114">
            <v>89172</v>
          </cell>
          <cell r="M114">
            <v>90064</v>
          </cell>
          <cell r="N114">
            <v>90965</v>
          </cell>
          <cell r="O114">
            <v>91875</v>
          </cell>
          <cell r="P114">
            <v>100144</v>
          </cell>
          <cell r="Q114">
            <v>102147</v>
          </cell>
          <cell r="R114">
            <v>103986</v>
          </cell>
        </row>
        <row r="115">
          <cell r="A115" t="str">
            <v>13-0</v>
          </cell>
          <cell r="B115">
            <v>66247</v>
          </cell>
          <cell r="C115">
            <v>66578</v>
          </cell>
          <cell r="D115">
            <v>66909</v>
          </cell>
          <cell r="E115">
            <v>67244</v>
          </cell>
          <cell r="F115">
            <v>67578</v>
          </cell>
          <cell r="G115">
            <v>68423</v>
          </cell>
          <cell r="H115">
            <v>70134</v>
          </cell>
          <cell r="I115">
            <v>71537</v>
          </cell>
          <cell r="J115">
            <v>72968</v>
          </cell>
          <cell r="K115">
            <v>74041</v>
          </cell>
          <cell r="L115">
            <v>74041</v>
          </cell>
          <cell r="M115">
            <v>74781</v>
          </cell>
          <cell r="N115">
            <v>75529</v>
          </cell>
          <cell r="O115">
            <v>76284</v>
          </cell>
          <cell r="P115">
            <v>83150</v>
          </cell>
          <cell r="Q115">
            <v>84813</v>
          </cell>
          <cell r="R115">
            <v>86340</v>
          </cell>
        </row>
        <row r="116">
          <cell r="A116" t="str">
            <v>13-1</v>
          </cell>
          <cell r="B116">
            <v>68898</v>
          </cell>
          <cell r="C116">
            <v>69242</v>
          </cell>
          <cell r="D116">
            <v>69587</v>
          </cell>
          <cell r="E116">
            <v>69935</v>
          </cell>
          <cell r="F116">
            <v>70283</v>
          </cell>
          <cell r="G116">
            <v>71162</v>
          </cell>
          <cell r="H116">
            <v>72941</v>
          </cell>
          <cell r="I116">
            <v>74400</v>
          </cell>
          <cell r="J116">
            <v>75888</v>
          </cell>
          <cell r="K116">
            <v>77004</v>
          </cell>
          <cell r="L116">
            <v>77004</v>
          </cell>
          <cell r="M116">
            <v>77774</v>
          </cell>
          <cell r="N116">
            <v>78552</v>
          </cell>
          <cell r="O116">
            <v>79338</v>
          </cell>
          <cell r="P116">
            <v>86478</v>
          </cell>
          <cell r="Q116">
            <v>88208</v>
          </cell>
          <cell r="R116">
            <v>89796</v>
          </cell>
        </row>
        <row r="117">
          <cell r="A117" t="str">
            <v>13-2</v>
          </cell>
          <cell r="B117">
            <v>71655</v>
          </cell>
          <cell r="C117">
            <v>72013</v>
          </cell>
          <cell r="D117">
            <v>72372</v>
          </cell>
          <cell r="E117">
            <v>72734</v>
          </cell>
          <cell r="F117">
            <v>73096</v>
          </cell>
          <cell r="G117">
            <v>74010</v>
          </cell>
          <cell r="H117">
            <v>75860</v>
          </cell>
          <cell r="I117">
            <v>77377</v>
          </cell>
          <cell r="J117">
            <v>78925</v>
          </cell>
          <cell r="K117">
            <v>80085</v>
          </cell>
          <cell r="L117">
            <v>80085</v>
          </cell>
          <cell r="M117">
            <v>80886</v>
          </cell>
          <cell r="N117">
            <v>81695</v>
          </cell>
          <cell r="O117">
            <v>82512</v>
          </cell>
          <cell r="P117">
            <v>89938</v>
          </cell>
          <cell r="Q117">
            <v>91737</v>
          </cell>
          <cell r="R117">
            <v>93388</v>
          </cell>
        </row>
        <row r="118">
          <cell r="A118" t="str">
            <v>13-3</v>
          </cell>
          <cell r="B118">
            <v>74520</v>
          </cell>
          <cell r="C118">
            <v>74893</v>
          </cell>
          <cell r="D118">
            <v>75265</v>
          </cell>
          <cell r="E118">
            <v>75641</v>
          </cell>
          <cell r="F118">
            <v>76018</v>
          </cell>
          <cell r="G118">
            <v>76968</v>
          </cell>
          <cell r="H118">
            <v>78892</v>
          </cell>
          <cell r="I118">
            <v>80470</v>
          </cell>
          <cell r="J118">
            <v>82079</v>
          </cell>
          <cell r="K118">
            <v>83286</v>
          </cell>
          <cell r="L118">
            <v>83286</v>
          </cell>
          <cell r="M118">
            <v>84119</v>
          </cell>
          <cell r="N118">
            <v>84960</v>
          </cell>
          <cell r="O118">
            <v>85810</v>
          </cell>
          <cell r="P118">
            <v>93533</v>
          </cell>
          <cell r="Q118">
            <v>95404</v>
          </cell>
          <cell r="R118">
            <v>97121</v>
          </cell>
        </row>
        <row r="119">
          <cell r="A119" t="str">
            <v>13-4</v>
          </cell>
          <cell r="B119">
            <v>76756</v>
          </cell>
          <cell r="C119">
            <v>77140</v>
          </cell>
          <cell r="D119">
            <v>77524</v>
          </cell>
          <cell r="E119">
            <v>77912</v>
          </cell>
          <cell r="F119">
            <v>78299</v>
          </cell>
          <cell r="G119">
            <v>79278</v>
          </cell>
          <cell r="H119">
            <v>81260</v>
          </cell>
          <cell r="I119">
            <v>82885</v>
          </cell>
          <cell r="J119">
            <v>84543</v>
          </cell>
          <cell r="K119">
            <v>85786</v>
          </cell>
          <cell r="L119">
            <v>85786</v>
          </cell>
          <cell r="M119">
            <v>86644</v>
          </cell>
          <cell r="N119">
            <v>87510</v>
          </cell>
          <cell r="O119">
            <v>88385</v>
          </cell>
          <cell r="P119">
            <v>96340</v>
          </cell>
          <cell r="Q119">
            <v>98267</v>
          </cell>
          <cell r="R119">
            <v>100036</v>
          </cell>
        </row>
        <row r="120">
          <cell r="A120" t="str">
            <v>13-5</v>
          </cell>
          <cell r="B120">
            <v>79059</v>
          </cell>
          <cell r="C120">
            <v>79454</v>
          </cell>
          <cell r="D120">
            <v>79850</v>
          </cell>
          <cell r="E120">
            <v>80249</v>
          </cell>
          <cell r="F120">
            <v>80649</v>
          </cell>
          <cell r="G120">
            <v>81657</v>
          </cell>
          <cell r="H120">
            <v>83698</v>
          </cell>
          <cell r="I120">
            <v>85372</v>
          </cell>
          <cell r="J120">
            <v>87079</v>
          </cell>
          <cell r="K120">
            <v>88360</v>
          </cell>
          <cell r="L120">
            <v>88360</v>
          </cell>
          <cell r="M120">
            <v>89244</v>
          </cell>
          <cell r="N120">
            <v>90136</v>
          </cell>
          <cell r="O120">
            <v>91037</v>
          </cell>
          <cell r="P120">
            <v>99230</v>
          </cell>
          <cell r="Q120">
            <v>101215</v>
          </cell>
          <cell r="R120">
            <v>103037</v>
          </cell>
        </row>
        <row r="121">
          <cell r="A121" t="str">
            <v>13-6</v>
          </cell>
          <cell r="B121">
            <v>81431</v>
          </cell>
          <cell r="C121">
            <v>81838</v>
          </cell>
          <cell r="D121">
            <v>82245</v>
          </cell>
          <cell r="E121">
            <v>82656</v>
          </cell>
          <cell r="F121">
            <v>83067</v>
          </cell>
          <cell r="G121">
            <v>84105</v>
          </cell>
          <cell r="H121">
            <v>86208</v>
          </cell>
          <cell r="I121">
            <v>87932</v>
          </cell>
          <cell r="J121">
            <v>89691</v>
          </cell>
          <cell r="K121">
            <v>91010</v>
          </cell>
          <cell r="L121">
            <v>91010</v>
          </cell>
          <cell r="M121">
            <v>91920</v>
          </cell>
          <cell r="N121">
            <v>92839</v>
          </cell>
          <cell r="O121">
            <v>93767</v>
          </cell>
          <cell r="P121">
            <v>102206</v>
          </cell>
          <cell r="Q121">
            <v>104250</v>
          </cell>
          <cell r="R121">
            <v>106127</v>
          </cell>
        </row>
        <row r="122">
          <cell r="A122" t="str">
            <v>13-7</v>
          </cell>
          <cell r="B122">
            <v>83060</v>
          </cell>
          <cell r="C122">
            <v>83475</v>
          </cell>
          <cell r="D122">
            <v>83891</v>
          </cell>
          <cell r="E122">
            <v>84310</v>
          </cell>
          <cell r="F122">
            <v>84730</v>
          </cell>
          <cell r="G122">
            <v>85789</v>
          </cell>
          <cell r="H122">
            <v>87934</v>
          </cell>
          <cell r="I122">
            <v>89693</v>
          </cell>
          <cell r="J122">
            <v>91487</v>
          </cell>
          <cell r="K122">
            <v>92832</v>
          </cell>
          <cell r="L122">
            <v>92832</v>
          </cell>
          <cell r="M122">
            <v>93760</v>
          </cell>
          <cell r="N122">
            <v>94698</v>
          </cell>
          <cell r="O122">
            <v>95645</v>
          </cell>
          <cell r="P122">
            <v>104253</v>
          </cell>
          <cell r="Q122">
            <v>106338</v>
          </cell>
          <cell r="R122">
            <v>108252</v>
          </cell>
        </row>
        <row r="123">
          <cell r="A123" t="str">
            <v>13-8</v>
          </cell>
          <cell r="B123">
            <v>84720</v>
          </cell>
          <cell r="C123">
            <v>85144</v>
          </cell>
          <cell r="D123">
            <v>85567</v>
          </cell>
          <cell r="E123">
            <v>85995</v>
          </cell>
          <cell r="F123">
            <v>86423</v>
          </cell>
          <cell r="G123">
            <v>87503</v>
          </cell>
          <cell r="H123">
            <v>89691</v>
          </cell>
          <cell r="I123">
            <v>91485</v>
          </cell>
          <cell r="J123">
            <v>93315</v>
          </cell>
          <cell r="K123">
            <v>94687</v>
          </cell>
          <cell r="L123">
            <v>94687</v>
          </cell>
          <cell r="M123">
            <v>95634</v>
          </cell>
          <cell r="N123">
            <v>96590</v>
          </cell>
          <cell r="O123">
            <v>97556</v>
          </cell>
          <cell r="P123">
            <v>106336</v>
          </cell>
          <cell r="Q123">
            <v>108463</v>
          </cell>
          <cell r="R123">
            <v>110415</v>
          </cell>
        </row>
        <row r="124">
          <cell r="A124" t="str">
            <v>14-0</v>
          </cell>
          <cell r="B124">
            <v>70344</v>
          </cell>
          <cell r="C124">
            <v>70696</v>
          </cell>
          <cell r="D124">
            <v>71047</v>
          </cell>
          <cell r="E124">
            <v>71402</v>
          </cell>
          <cell r="F124">
            <v>71757</v>
          </cell>
          <cell r="G124">
            <v>72654</v>
          </cell>
          <cell r="H124">
            <v>74470</v>
          </cell>
          <cell r="I124">
            <v>75959</v>
          </cell>
          <cell r="J124">
            <v>77478</v>
          </cell>
          <cell r="K124">
            <v>78618</v>
          </cell>
          <cell r="L124">
            <v>78618</v>
          </cell>
          <cell r="M124">
            <v>79404</v>
          </cell>
          <cell r="N124">
            <v>80198</v>
          </cell>
          <cell r="O124">
            <v>81000</v>
          </cell>
          <cell r="P124">
            <v>88290</v>
          </cell>
          <cell r="Q124">
            <v>90056</v>
          </cell>
          <cell r="R124">
            <v>91677</v>
          </cell>
        </row>
        <row r="125">
          <cell r="A125" t="str">
            <v>14-1</v>
          </cell>
          <cell r="B125">
            <v>73158</v>
          </cell>
          <cell r="C125">
            <v>73524</v>
          </cell>
          <cell r="D125">
            <v>73890</v>
          </cell>
          <cell r="E125">
            <v>74259</v>
          </cell>
          <cell r="F125">
            <v>74629</v>
          </cell>
          <cell r="G125">
            <v>75562</v>
          </cell>
          <cell r="H125">
            <v>77451</v>
          </cell>
          <cell r="I125">
            <v>79000</v>
          </cell>
          <cell r="J125">
            <v>80580</v>
          </cell>
          <cell r="K125">
            <v>81765</v>
          </cell>
          <cell r="L125">
            <v>81765</v>
          </cell>
          <cell r="M125">
            <v>82583</v>
          </cell>
          <cell r="N125">
            <v>83409</v>
          </cell>
          <cell r="O125">
            <v>84243</v>
          </cell>
          <cell r="P125">
            <v>91825</v>
          </cell>
          <cell r="Q125">
            <v>93662</v>
          </cell>
          <cell r="R125">
            <v>95348</v>
          </cell>
        </row>
        <row r="126">
          <cell r="A126" t="str">
            <v>14-2</v>
          </cell>
          <cell r="B126">
            <v>76084</v>
          </cell>
          <cell r="C126">
            <v>76464</v>
          </cell>
          <cell r="D126">
            <v>76845</v>
          </cell>
          <cell r="E126">
            <v>77229</v>
          </cell>
          <cell r="F126">
            <v>77613</v>
          </cell>
          <cell r="G126">
            <v>78583</v>
          </cell>
          <cell r="H126">
            <v>80548</v>
          </cell>
          <cell r="I126">
            <v>82159</v>
          </cell>
          <cell r="J126">
            <v>83802</v>
          </cell>
          <cell r="K126">
            <v>85035</v>
          </cell>
          <cell r="L126">
            <v>85035</v>
          </cell>
          <cell r="M126">
            <v>85885</v>
          </cell>
          <cell r="N126">
            <v>86744</v>
          </cell>
          <cell r="O126">
            <v>87611</v>
          </cell>
          <cell r="P126">
            <v>95496</v>
          </cell>
          <cell r="Q126">
            <v>97406</v>
          </cell>
          <cell r="R126">
            <v>99159</v>
          </cell>
        </row>
        <row r="127">
          <cell r="A127" t="str">
            <v>14-3</v>
          </cell>
          <cell r="B127">
            <v>79127</v>
          </cell>
          <cell r="C127">
            <v>79523</v>
          </cell>
          <cell r="D127">
            <v>79918</v>
          </cell>
          <cell r="E127">
            <v>80318</v>
          </cell>
          <cell r="F127">
            <v>80717</v>
          </cell>
          <cell r="G127">
            <v>81726</v>
          </cell>
          <cell r="H127">
            <v>83769</v>
          </cell>
          <cell r="I127">
            <v>85444</v>
          </cell>
          <cell r="J127">
            <v>87153</v>
          </cell>
          <cell r="K127">
            <v>88435</v>
          </cell>
          <cell r="L127">
            <v>88435</v>
          </cell>
          <cell r="M127">
            <v>89319</v>
          </cell>
          <cell r="N127">
            <v>90212</v>
          </cell>
          <cell r="O127">
            <v>91114</v>
          </cell>
          <cell r="P127">
            <v>99314</v>
          </cell>
          <cell r="Q127">
            <v>101300</v>
          </cell>
          <cell r="R127">
            <v>103123</v>
          </cell>
        </row>
        <row r="128">
          <cell r="A128" t="str">
            <v>14-4</v>
          </cell>
          <cell r="B128">
            <v>81501</v>
          </cell>
          <cell r="C128">
            <v>81909</v>
          </cell>
          <cell r="D128">
            <v>82316</v>
          </cell>
          <cell r="E128">
            <v>82728</v>
          </cell>
          <cell r="F128">
            <v>83139</v>
          </cell>
          <cell r="G128">
            <v>84178</v>
          </cell>
          <cell r="H128">
            <v>86282</v>
          </cell>
          <cell r="I128">
            <v>88008</v>
          </cell>
          <cell r="J128">
            <v>89768</v>
          </cell>
          <cell r="K128">
            <v>91088</v>
          </cell>
          <cell r="L128">
            <v>91088</v>
          </cell>
          <cell r="M128">
            <v>91999</v>
          </cell>
          <cell r="N128">
            <v>92919</v>
          </cell>
          <cell r="O128">
            <v>93848</v>
          </cell>
          <cell r="P128">
            <v>102294</v>
          </cell>
          <cell r="Q128">
            <v>104340</v>
          </cell>
          <cell r="R128">
            <v>106218</v>
          </cell>
        </row>
        <row r="129">
          <cell r="A129" t="str">
            <v>14-5</v>
          </cell>
          <cell r="B129">
            <v>83946</v>
          </cell>
          <cell r="C129">
            <v>84366</v>
          </cell>
          <cell r="D129">
            <v>84785</v>
          </cell>
          <cell r="E129">
            <v>85209</v>
          </cell>
          <cell r="F129">
            <v>85633</v>
          </cell>
          <cell r="G129">
            <v>86703</v>
          </cell>
          <cell r="H129">
            <v>88871</v>
          </cell>
          <cell r="I129">
            <v>90648</v>
          </cell>
          <cell r="J129">
            <v>92461</v>
          </cell>
          <cell r="K129">
            <v>93821</v>
          </cell>
          <cell r="L129">
            <v>93821</v>
          </cell>
          <cell r="M129">
            <v>94759</v>
          </cell>
          <cell r="N129">
            <v>95707</v>
          </cell>
          <cell r="O129">
            <v>96664</v>
          </cell>
          <cell r="P129">
            <v>105364</v>
          </cell>
          <cell r="Q129">
            <v>107471</v>
          </cell>
          <cell r="R129">
            <v>109405</v>
          </cell>
        </row>
        <row r="130">
          <cell r="A130" t="str">
            <v>14-6</v>
          </cell>
          <cell r="B130">
            <v>86465</v>
          </cell>
          <cell r="C130">
            <v>86897</v>
          </cell>
          <cell r="D130">
            <v>87330</v>
          </cell>
          <cell r="E130">
            <v>87767</v>
          </cell>
          <cell r="F130">
            <v>88203</v>
          </cell>
          <cell r="G130">
            <v>89306</v>
          </cell>
          <cell r="H130">
            <v>91539</v>
          </cell>
          <cell r="I130">
            <v>93370</v>
          </cell>
          <cell r="J130">
            <v>95237</v>
          </cell>
          <cell r="K130">
            <v>96638</v>
          </cell>
          <cell r="L130">
            <v>96638</v>
          </cell>
          <cell r="M130">
            <v>97604</v>
          </cell>
          <cell r="N130">
            <v>98580</v>
          </cell>
          <cell r="O130">
            <v>99566</v>
          </cell>
          <cell r="P130">
            <v>108527</v>
          </cell>
          <cell r="Q130">
            <v>110698</v>
          </cell>
          <cell r="R130">
            <v>112691</v>
          </cell>
        </row>
        <row r="131">
          <cell r="A131" t="str">
            <v>14-7</v>
          </cell>
          <cell r="B131">
            <v>88194</v>
          </cell>
          <cell r="C131">
            <v>88635</v>
          </cell>
          <cell r="D131">
            <v>89076</v>
          </cell>
          <cell r="E131">
            <v>89521</v>
          </cell>
          <cell r="F131">
            <v>89967</v>
          </cell>
          <cell r="G131">
            <v>91092</v>
          </cell>
          <cell r="H131">
            <v>93369</v>
          </cell>
          <cell r="I131">
            <v>95236</v>
          </cell>
          <cell r="J131">
            <v>97141</v>
          </cell>
          <cell r="K131">
            <v>98569</v>
          </cell>
          <cell r="L131">
            <v>98569</v>
          </cell>
          <cell r="M131">
            <v>99555</v>
          </cell>
          <cell r="N131">
            <v>100551</v>
          </cell>
          <cell r="O131">
            <v>101557</v>
          </cell>
          <cell r="P131">
            <v>110697</v>
          </cell>
          <cell r="Q131">
            <v>112911</v>
          </cell>
          <cell r="R131">
            <v>114943</v>
          </cell>
        </row>
        <row r="132">
          <cell r="A132" t="str">
            <v>14-8</v>
          </cell>
          <cell r="B132">
            <v>89958</v>
          </cell>
          <cell r="C132">
            <v>90408</v>
          </cell>
          <cell r="D132">
            <v>90858</v>
          </cell>
          <cell r="E132">
            <v>91312</v>
          </cell>
          <cell r="F132">
            <v>91767</v>
          </cell>
          <cell r="G132">
            <v>92914</v>
          </cell>
          <cell r="H132">
            <v>95237</v>
          </cell>
          <cell r="I132">
            <v>97142</v>
          </cell>
          <cell r="J132">
            <v>99085</v>
          </cell>
          <cell r="K132">
            <v>100542</v>
          </cell>
          <cell r="L132">
            <v>100542</v>
          </cell>
          <cell r="M132">
            <v>101547</v>
          </cell>
          <cell r="N132">
            <v>102562</v>
          </cell>
          <cell r="O132">
            <v>103588</v>
          </cell>
          <cell r="P132">
            <v>112911</v>
          </cell>
          <cell r="Q132">
            <v>115169</v>
          </cell>
          <cell r="R132">
            <v>117242</v>
          </cell>
        </row>
        <row r="133">
          <cell r="A133" t="str">
            <v>15-0</v>
          </cell>
          <cell r="B133">
            <v>74694</v>
          </cell>
          <cell r="C133">
            <v>75067</v>
          </cell>
          <cell r="D133">
            <v>75441</v>
          </cell>
          <cell r="E133">
            <v>75818</v>
          </cell>
          <cell r="F133">
            <v>76195</v>
          </cell>
          <cell r="G133">
            <v>77147</v>
          </cell>
          <cell r="H133">
            <v>79076</v>
          </cell>
          <cell r="I133">
            <v>80658</v>
          </cell>
          <cell r="J133">
            <v>82271</v>
          </cell>
          <cell r="K133">
            <v>83481</v>
          </cell>
          <cell r="L133">
            <v>83481</v>
          </cell>
          <cell r="M133">
            <v>84316</v>
          </cell>
          <cell r="N133">
            <v>85159</v>
          </cell>
          <cell r="O133">
            <v>86011</v>
          </cell>
          <cell r="P133">
            <v>93752</v>
          </cell>
          <cell r="Q133">
            <v>95627</v>
          </cell>
          <cell r="R133">
            <v>97348</v>
          </cell>
        </row>
        <row r="134">
          <cell r="A134" t="str">
            <v>15-1</v>
          </cell>
          <cell r="B134">
            <v>77682</v>
          </cell>
          <cell r="C134">
            <v>78070</v>
          </cell>
          <cell r="D134">
            <v>78459</v>
          </cell>
          <cell r="E134">
            <v>78851</v>
          </cell>
          <cell r="F134">
            <v>79244</v>
          </cell>
          <cell r="G134">
            <v>80235</v>
          </cell>
          <cell r="H134">
            <v>82241</v>
          </cell>
          <cell r="I134">
            <v>83886</v>
          </cell>
          <cell r="J134">
            <v>85564</v>
          </cell>
          <cell r="K134">
            <v>86822</v>
          </cell>
          <cell r="L134">
            <v>86822</v>
          </cell>
          <cell r="M134">
            <v>87690</v>
          </cell>
          <cell r="N134">
            <v>88567</v>
          </cell>
          <cell r="O134">
            <v>89453</v>
          </cell>
          <cell r="P134">
            <v>97504</v>
          </cell>
          <cell r="Q134">
            <v>99454</v>
          </cell>
          <cell r="R134">
            <v>101244</v>
          </cell>
        </row>
        <row r="135">
          <cell r="A135" t="str">
            <v>15-2</v>
          </cell>
          <cell r="B135">
            <v>80789</v>
          </cell>
          <cell r="C135">
            <v>81193</v>
          </cell>
          <cell r="D135">
            <v>81597</v>
          </cell>
          <cell r="E135">
            <v>82005</v>
          </cell>
          <cell r="F135">
            <v>82413</v>
          </cell>
          <cell r="G135">
            <v>83443</v>
          </cell>
          <cell r="H135">
            <v>85529</v>
          </cell>
          <cell r="I135">
            <v>87240</v>
          </cell>
          <cell r="J135">
            <v>88985</v>
          </cell>
          <cell r="K135">
            <v>90293</v>
          </cell>
          <cell r="L135">
            <v>90293</v>
          </cell>
          <cell r="M135">
            <v>91196</v>
          </cell>
          <cell r="N135">
            <v>92108</v>
          </cell>
          <cell r="O135">
            <v>93029</v>
          </cell>
          <cell r="P135">
            <v>101402</v>
          </cell>
          <cell r="Q135">
            <v>103430</v>
          </cell>
          <cell r="R135">
            <v>105292</v>
          </cell>
        </row>
        <row r="136">
          <cell r="A136" t="str">
            <v>15-3</v>
          </cell>
          <cell r="B136">
            <v>84021</v>
          </cell>
          <cell r="C136">
            <v>84441</v>
          </cell>
          <cell r="D136">
            <v>84861</v>
          </cell>
          <cell r="E136">
            <v>85285</v>
          </cell>
          <cell r="F136">
            <v>85710</v>
          </cell>
          <cell r="G136">
            <v>86781</v>
          </cell>
          <cell r="H136">
            <v>88951</v>
          </cell>
          <cell r="I136">
            <v>90730</v>
          </cell>
          <cell r="J136">
            <v>92545</v>
          </cell>
          <cell r="K136">
            <v>93906</v>
          </cell>
          <cell r="L136">
            <v>93906</v>
          </cell>
          <cell r="M136">
            <v>94845</v>
          </cell>
          <cell r="N136">
            <v>95793</v>
          </cell>
          <cell r="O136">
            <v>96751</v>
          </cell>
          <cell r="P136">
            <v>105459</v>
          </cell>
          <cell r="Q136">
            <v>107568</v>
          </cell>
          <cell r="R136">
            <v>109504</v>
          </cell>
        </row>
        <row r="137">
          <cell r="A137" t="str">
            <v>15-4</v>
          </cell>
          <cell r="B137">
            <v>86541</v>
          </cell>
          <cell r="C137">
            <v>86974</v>
          </cell>
          <cell r="D137">
            <v>87406</v>
          </cell>
          <cell r="E137">
            <v>87843</v>
          </cell>
          <cell r="F137">
            <v>88280</v>
          </cell>
          <cell r="G137">
            <v>89384</v>
          </cell>
          <cell r="H137">
            <v>91619</v>
          </cell>
          <cell r="I137">
            <v>93451</v>
          </cell>
          <cell r="J137">
            <v>95320</v>
          </cell>
          <cell r="K137">
            <v>96722</v>
          </cell>
          <cell r="L137">
            <v>96722</v>
          </cell>
          <cell r="M137">
            <v>97689</v>
          </cell>
          <cell r="N137">
            <v>98666</v>
          </cell>
          <cell r="O137">
            <v>99653</v>
          </cell>
          <cell r="P137">
            <v>108622</v>
          </cell>
          <cell r="Q137">
            <v>110794</v>
          </cell>
          <cell r="R137">
            <v>112788</v>
          </cell>
        </row>
        <row r="138">
          <cell r="A138" t="str">
            <v>15-5</v>
          </cell>
          <cell r="B138">
            <v>89137</v>
          </cell>
          <cell r="C138">
            <v>89583</v>
          </cell>
          <cell r="D138">
            <v>90028</v>
          </cell>
          <cell r="E138">
            <v>90478</v>
          </cell>
          <cell r="F138">
            <v>90928</v>
          </cell>
          <cell r="G138">
            <v>92065</v>
          </cell>
          <cell r="H138">
            <v>94367</v>
          </cell>
          <cell r="I138">
            <v>96254</v>
          </cell>
          <cell r="J138">
            <v>98179</v>
          </cell>
          <cell r="K138">
            <v>99623</v>
          </cell>
          <cell r="L138">
            <v>99623</v>
          </cell>
          <cell r="M138">
            <v>100619</v>
          </cell>
          <cell r="N138">
            <v>101625</v>
          </cell>
          <cell r="O138">
            <v>102641</v>
          </cell>
          <cell r="P138">
            <v>111879</v>
          </cell>
          <cell r="Q138">
            <v>114117</v>
          </cell>
          <cell r="R138">
            <v>116171</v>
          </cell>
        </row>
        <row r="139">
          <cell r="A139" t="str">
            <v>15-6</v>
          </cell>
          <cell r="B139">
            <v>91812</v>
          </cell>
          <cell r="C139">
            <v>92271</v>
          </cell>
          <cell r="D139">
            <v>92730</v>
          </cell>
          <cell r="E139">
            <v>93194</v>
          </cell>
          <cell r="F139">
            <v>93657</v>
          </cell>
          <cell r="G139">
            <v>94828</v>
          </cell>
          <cell r="H139">
            <v>97199</v>
          </cell>
          <cell r="I139">
            <v>99143</v>
          </cell>
          <cell r="J139">
            <v>101126</v>
          </cell>
          <cell r="K139">
            <v>102613</v>
          </cell>
          <cell r="L139">
            <v>102613</v>
          </cell>
          <cell r="M139">
            <v>103639</v>
          </cell>
          <cell r="N139">
            <v>104675</v>
          </cell>
          <cell r="O139">
            <v>105722</v>
          </cell>
          <cell r="P139">
            <v>115237</v>
          </cell>
          <cell r="Q139">
            <v>117542</v>
          </cell>
          <cell r="R139">
            <v>119658</v>
          </cell>
        </row>
        <row r="140">
          <cell r="A140" t="str">
            <v>15-7</v>
          </cell>
          <cell r="B140">
            <v>93648</v>
          </cell>
          <cell r="C140">
            <v>94116</v>
          </cell>
          <cell r="D140">
            <v>94584</v>
          </cell>
          <cell r="E140">
            <v>95057</v>
          </cell>
          <cell r="F140">
            <v>95530</v>
          </cell>
          <cell r="G140">
            <v>96724</v>
          </cell>
          <cell r="H140">
            <v>99142</v>
          </cell>
          <cell r="I140">
            <v>101125</v>
          </cell>
          <cell r="J140">
            <v>103148</v>
          </cell>
          <cell r="K140">
            <v>104664</v>
          </cell>
          <cell r="L140">
            <v>104664</v>
          </cell>
          <cell r="M140">
            <v>105711</v>
          </cell>
          <cell r="N140">
            <v>106768</v>
          </cell>
          <cell r="O140">
            <v>107836</v>
          </cell>
          <cell r="P140">
            <v>117541</v>
          </cell>
          <cell r="Q140">
            <v>119892</v>
          </cell>
          <cell r="R140">
            <v>122050</v>
          </cell>
        </row>
        <row r="141">
          <cell r="A141" t="str">
            <v>15-8</v>
          </cell>
          <cell r="B141">
            <v>95521</v>
          </cell>
          <cell r="C141">
            <v>95999</v>
          </cell>
          <cell r="D141">
            <v>96476</v>
          </cell>
          <cell r="E141">
            <v>96958</v>
          </cell>
          <cell r="F141">
            <v>97441</v>
          </cell>
          <cell r="G141">
            <v>98659</v>
          </cell>
          <cell r="H141">
            <v>101125</v>
          </cell>
          <cell r="I141">
            <v>103148</v>
          </cell>
          <cell r="J141">
            <v>105211</v>
          </cell>
          <cell r="K141">
            <v>106758</v>
          </cell>
          <cell r="L141">
            <v>106758</v>
          </cell>
          <cell r="M141">
            <v>107826</v>
          </cell>
          <cell r="N141">
            <v>108904</v>
          </cell>
          <cell r="O141">
            <v>109993</v>
          </cell>
          <cell r="P141">
            <v>119892</v>
          </cell>
          <cell r="Q141">
            <v>122290</v>
          </cell>
          <cell r="R141">
            <v>124491</v>
          </cell>
        </row>
        <row r="142">
          <cell r="A142" t="str">
            <v>16-0</v>
          </cell>
          <cell r="B142">
            <v>79313</v>
          </cell>
          <cell r="C142">
            <v>79710</v>
          </cell>
          <cell r="D142">
            <v>80106</v>
          </cell>
          <cell r="E142">
            <v>80507</v>
          </cell>
          <cell r="F142">
            <v>80907</v>
          </cell>
          <cell r="G142">
            <v>81918</v>
          </cell>
          <cell r="H142">
            <v>83966</v>
          </cell>
          <cell r="I142">
            <v>85645</v>
          </cell>
          <cell r="J142">
            <v>87358</v>
          </cell>
          <cell r="K142">
            <v>88643</v>
          </cell>
          <cell r="L142">
            <v>88643</v>
          </cell>
          <cell r="M142">
            <v>89529</v>
          </cell>
          <cell r="N142">
            <v>90424</v>
          </cell>
          <cell r="O142">
            <v>91328</v>
          </cell>
          <cell r="P142">
            <v>99548</v>
          </cell>
          <cell r="Q142">
            <v>101539</v>
          </cell>
          <cell r="R142">
            <v>103367</v>
          </cell>
        </row>
        <row r="143">
          <cell r="A143" t="str">
            <v>16-1</v>
          </cell>
          <cell r="B143">
            <v>82485</v>
          </cell>
          <cell r="C143">
            <v>82897</v>
          </cell>
          <cell r="D143">
            <v>83310</v>
          </cell>
          <cell r="E143">
            <v>83727</v>
          </cell>
          <cell r="F143">
            <v>84143</v>
          </cell>
          <cell r="G143">
            <v>85195</v>
          </cell>
          <cell r="H143">
            <v>87325</v>
          </cell>
          <cell r="I143">
            <v>89072</v>
          </cell>
          <cell r="J143">
            <v>90853</v>
          </cell>
          <cell r="K143">
            <v>92190</v>
          </cell>
          <cell r="L143">
            <v>92190</v>
          </cell>
          <cell r="M143">
            <v>93112</v>
          </cell>
          <cell r="N143">
            <v>94043</v>
          </cell>
          <cell r="O143">
            <v>94983</v>
          </cell>
          <cell r="P143">
            <v>103531</v>
          </cell>
          <cell r="Q143">
            <v>105602</v>
          </cell>
          <cell r="R143">
            <v>107503</v>
          </cell>
        </row>
        <row r="144">
          <cell r="A144" t="str">
            <v>16-2</v>
          </cell>
          <cell r="B144">
            <v>85785</v>
          </cell>
          <cell r="C144">
            <v>86214</v>
          </cell>
          <cell r="D144">
            <v>86643</v>
          </cell>
          <cell r="E144">
            <v>87076</v>
          </cell>
          <cell r="F144">
            <v>87509</v>
          </cell>
          <cell r="G144">
            <v>88603</v>
          </cell>
          <cell r="H144">
            <v>90818</v>
          </cell>
          <cell r="I144">
            <v>92634</v>
          </cell>
          <cell r="J144">
            <v>94487</v>
          </cell>
          <cell r="K144">
            <v>95876</v>
          </cell>
          <cell r="L144">
            <v>95876</v>
          </cell>
          <cell r="M144">
            <v>96835</v>
          </cell>
          <cell r="N144">
            <v>97803</v>
          </cell>
          <cell r="O144">
            <v>98781</v>
          </cell>
          <cell r="P144">
            <v>107671</v>
          </cell>
          <cell r="Q144">
            <v>109824</v>
          </cell>
          <cell r="R144">
            <v>111801</v>
          </cell>
        </row>
        <row r="145">
          <cell r="A145" t="str">
            <v>16-3</v>
          </cell>
          <cell r="B145">
            <v>89216</v>
          </cell>
          <cell r="C145">
            <v>89662</v>
          </cell>
          <cell r="D145">
            <v>90108</v>
          </cell>
          <cell r="E145">
            <v>90559</v>
          </cell>
          <cell r="F145">
            <v>91009</v>
          </cell>
          <cell r="G145">
            <v>92147</v>
          </cell>
          <cell r="H145">
            <v>94451</v>
          </cell>
          <cell r="I145">
            <v>96340</v>
          </cell>
          <cell r="J145">
            <v>98267</v>
          </cell>
          <cell r="K145">
            <v>99712</v>
          </cell>
          <cell r="L145">
            <v>99712</v>
          </cell>
          <cell r="M145">
            <v>100709</v>
          </cell>
          <cell r="N145">
            <v>101716</v>
          </cell>
          <cell r="O145">
            <v>102733</v>
          </cell>
          <cell r="P145">
            <v>111979</v>
          </cell>
          <cell r="Q145">
            <v>114219</v>
          </cell>
          <cell r="R145">
            <v>116275</v>
          </cell>
        </row>
        <row r="146">
          <cell r="A146" t="str">
            <v>16-4</v>
          </cell>
          <cell r="B146">
            <v>91892</v>
          </cell>
          <cell r="C146">
            <v>92351</v>
          </cell>
          <cell r="D146">
            <v>92811</v>
          </cell>
          <cell r="E146">
            <v>93275</v>
          </cell>
          <cell r="F146">
            <v>93739</v>
          </cell>
          <cell r="G146">
            <v>94911</v>
          </cell>
          <cell r="H146">
            <v>97284</v>
          </cell>
          <cell r="I146">
            <v>99230</v>
          </cell>
          <cell r="J146">
            <v>101215</v>
          </cell>
          <cell r="K146">
            <v>102703</v>
          </cell>
          <cell r="L146">
            <v>102703</v>
          </cell>
          <cell r="M146">
            <v>103730</v>
          </cell>
          <cell r="N146">
            <v>104767</v>
          </cell>
          <cell r="O146">
            <v>105815</v>
          </cell>
          <cell r="P146">
            <v>115338</v>
          </cell>
          <cell r="Q146">
            <v>117645</v>
          </cell>
          <cell r="R146">
            <v>119763</v>
          </cell>
        </row>
        <row r="147">
          <cell r="A147" t="str">
            <v>16-5</v>
          </cell>
          <cell r="B147">
            <v>94650</v>
          </cell>
          <cell r="C147">
            <v>95123</v>
          </cell>
          <cell r="D147">
            <v>95597</v>
          </cell>
          <cell r="E147">
            <v>96075</v>
          </cell>
          <cell r="F147">
            <v>96553</v>
          </cell>
          <cell r="G147">
            <v>97760</v>
          </cell>
          <cell r="H147">
            <v>100204</v>
          </cell>
          <cell r="I147">
            <v>102208</v>
          </cell>
          <cell r="J147">
            <v>104252</v>
          </cell>
          <cell r="K147">
            <v>105785</v>
          </cell>
          <cell r="L147">
            <v>105785</v>
          </cell>
          <cell r="M147">
            <v>106843</v>
          </cell>
          <cell r="N147">
            <v>107911</v>
          </cell>
          <cell r="O147">
            <v>108990</v>
          </cell>
          <cell r="P147">
            <v>118799</v>
          </cell>
          <cell r="Q147">
            <v>121175</v>
          </cell>
          <cell r="R147">
            <v>123356</v>
          </cell>
        </row>
        <row r="148">
          <cell r="A148" t="str">
            <v>16-6</v>
          </cell>
          <cell r="B148">
            <v>97490</v>
          </cell>
          <cell r="C148">
            <v>97977</v>
          </cell>
          <cell r="D148">
            <v>98465</v>
          </cell>
          <cell r="E148">
            <v>98957</v>
          </cell>
          <cell r="F148">
            <v>99450</v>
          </cell>
          <cell r="G148">
            <v>100693</v>
          </cell>
          <cell r="H148">
            <v>103210</v>
          </cell>
          <cell r="I148">
            <v>105274</v>
          </cell>
          <cell r="J148">
            <v>107379</v>
          </cell>
          <cell r="K148">
            <v>108959</v>
          </cell>
          <cell r="L148">
            <v>108959</v>
          </cell>
          <cell r="M148">
            <v>110049</v>
          </cell>
          <cell r="N148">
            <v>111149</v>
          </cell>
          <cell r="O148">
            <v>112260</v>
          </cell>
          <cell r="P148">
            <v>122363</v>
          </cell>
          <cell r="Q148">
            <v>124810</v>
          </cell>
          <cell r="R148">
            <v>127057</v>
          </cell>
        </row>
        <row r="149">
          <cell r="A149" t="str">
            <v>16-7</v>
          </cell>
          <cell r="B149">
            <v>99439</v>
          </cell>
          <cell r="C149">
            <v>99936</v>
          </cell>
          <cell r="D149">
            <v>100433</v>
          </cell>
          <cell r="E149">
            <v>100935</v>
          </cell>
          <cell r="F149">
            <v>101437</v>
          </cell>
          <cell r="G149">
            <v>102705</v>
          </cell>
          <cell r="H149">
            <v>105273</v>
          </cell>
          <cell r="I149">
            <v>107378</v>
          </cell>
          <cell r="J149">
            <v>109526</v>
          </cell>
          <cell r="K149">
            <v>111136</v>
          </cell>
          <cell r="L149">
            <v>111136</v>
          </cell>
          <cell r="M149">
            <v>112247</v>
          </cell>
          <cell r="N149">
            <v>113369</v>
          </cell>
          <cell r="O149">
            <v>114503</v>
          </cell>
          <cell r="P149">
            <v>124808</v>
          </cell>
          <cell r="Q149">
            <v>127304</v>
          </cell>
          <cell r="R149">
            <v>129595</v>
          </cell>
        </row>
        <row r="150">
          <cell r="A150" t="str">
            <v>16-8</v>
          </cell>
          <cell r="B150">
            <v>101428</v>
          </cell>
          <cell r="C150">
            <v>101935</v>
          </cell>
          <cell r="D150">
            <v>102442</v>
          </cell>
          <cell r="E150">
            <v>102954</v>
          </cell>
          <cell r="F150">
            <v>103466</v>
          </cell>
          <cell r="G150">
            <v>104759</v>
          </cell>
          <cell r="H150">
            <v>107378</v>
          </cell>
          <cell r="I150">
            <v>109526</v>
          </cell>
          <cell r="J150">
            <v>111717</v>
          </cell>
          <cell r="K150">
            <v>113359</v>
          </cell>
          <cell r="L150">
            <v>113359</v>
          </cell>
          <cell r="M150">
            <v>114493</v>
          </cell>
          <cell r="N150">
            <v>115638</v>
          </cell>
          <cell r="O150">
            <v>116794</v>
          </cell>
          <cell r="P150">
            <v>127305</v>
          </cell>
          <cell r="Q150">
            <v>129851</v>
          </cell>
          <cell r="R150">
            <v>132188</v>
          </cell>
        </row>
        <row r="151">
          <cell r="A151" t="str">
            <v>17-0</v>
          </cell>
          <cell r="B151">
            <v>84218</v>
          </cell>
          <cell r="C151">
            <v>84639</v>
          </cell>
          <cell r="D151">
            <v>85060</v>
          </cell>
          <cell r="E151">
            <v>85485</v>
          </cell>
          <cell r="F151">
            <v>85911</v>
          </cell>
          <cell r="G151">
            <v>86985</v>
          </cell>
          <cell r="H151">
            <v>89160</v>
          </cell>
          <cell r="I151">
            <v>90943</v>
          </cell>
          <cell r="J151">
            <v>92762</v>
          </cell>
          <cell r="K151">
            <v>94126</v>
          </cell>
          <cell r="L151">
            <v>94126</v>
          </cell>
          <cell r="M151">
            <v>95067</v>
          </cell>
          <cell r="N151">
            <v>96018</v>
          </cell>
          <cell r="O151">
            <v>96978</v>
          </cell>
          <cell r="P151">
            <v>105706</v>
          </cell>
          <cell r="Q151">
            <v>107820</v>
          </cell>
          <cell r="R151">
            <v>109761</v>
          </cell>
        </row>
        <row r="152">
          <cell r="A152" t="str">
            <v>17-1</v>
          </cell>
          <cell r="B152">
            <v>87586</v>
          </cell>
          <cell r="C152">
            <v>88024</v>
          </cell>
          <cell r="D152">
            <v>88462</v>
          </cell>
          <cell r="E152">
            <v>88904</v>
          </cell>
          <cell r="F152">
            <v>89347</v>
          </cell>
          <cell r="G152">
            <v>90464</v>
          </cell>
          <cell r="H152">
            <v>92726</v>
          </cell>
          <cell r="I152">
            <v>94581</v>
          </cell>
          <cell r="J152">
            <v>96473</v>
          </cell>
          <cell r="K152">
            <v>97891</v>
          </cell>
          <cell r="L152">
            <v>97891</v>
          </cell>
          <cell r="M152">
            <v>98870</v>
          </cell>
          <cell r="N152">
            <v>99859</v>
          </cell>
          <cell r="O152">
            <v>100858</v>
          </cell>
          <cell r="P152">
            <v>109935</v>
          </cell>
          <cell r="Q152">
            <v>112134</v>
          </cell>
          <cell r="R152">
            <v>114152</v>
          </cell>
        </row>
        <row r="153">
          <cell r="A153" t="str">
            <v>17-2</v>
          </cell>
          <cell r="B153">
            <v>91090</v>
          </cell>
          <cell r="C153">
            <v>91545</v>
          </cell>
          <cell r="D153">
            <v>92001</v>
          </cell>
          <cell r="E153">
            <v>92461</v>
          </cell>
          <cell r="F153">
            <v>92921</v>
          </cell>
          <cell r="G153">
            <v>94083</v>
          </cell>
          <cell r="H153">
            <v>96435</v>
          </cell>
          <cell r="I153">
            <v>98364</v>
          </cell>
          <cell r="J153">
            <v>100331</v>
          </cell>
          <cell r="K153">
            <v>101807</v>
          </cell>
          <cell r="L153">
            <v>101807</v>
          </cell>
          <cell r="M153">
            <v>102825</v>
          </cell>
          <cell r="N153">
            <v>103853</v>
          </cell>
          <cell r="O153">
            <v>104892</v>
          </cell>
          <cell r="P153">
            <v>114332</v>
          </cell>
          <cell r="Q153">
            <v>116619</v>
          </cell>
          <cell r="R153">
            <v>118718</v>
          </cell>
        </row>
        <row r="154">
          <cell r="A154" t="str">
            <v>17-3</v>
          </cell>
          <cell r="B154">
            <v>94734</v>
          </cell>
          <cell r="C154">
            <v>95208</v>
          </cell>
          <cell r="D154">
            <v>95681</v>
          </cell>
          <cell r="E154">
            <v>96159</v>
          </cell>
          <cell r="F154">
            <v>96638</v>
          </cell>
          <cell r="G154">
            <v>97846</v>
          </cell>
          <cell r="H154">
            <v>100292</v>
          </cell>
          <cell r="I154">
            <v>102298</v>
          </cell>
          <cell r="J154">
            <v>104344</v>
          </cell>
          <cell r="K154">
            <v>105878</v>
          </cell>
          <cell r="L154">
            <v>105878</v>
          </cell>
          <cell r="M154">
            <v>106937</v>
          </cell>
          <cell r="N154">
            <v>108006</v>
          </cell>
          <cell r="O154">
            <v>109086</v>
          </cell>
          <cell r="P154">
            <v>118904</v>
          </cell>
          <cell r="Q154">
            <v>121282</v>
          </cell>
          <cell r="R154">
            <v>123465</v>
          </cell>
        </row>
        <row r="155">
          <cell r="A155" t="str">
            <v>17-4</v>
          </cell>
          <cell r="B155">
            <v>97575</v>
          </cell>
          <cell r="C155">
            <v>98063</v>
          </cell>
          <cell r="D155">
            <v>98551</v>
          </cell>
          <cell r="E155">
            <v>99044</v>
          </cell>
          <cell r="F155">
            <v>99537</v>
          </cell>
          <cell r="G155">
            <v>100781</v>
          </cell>
          <cell r="H155">
            <v>103301</v>
          </cell>
          <cell r="I155">
            <v>105367</v>
          </cell>
          <cell r="J155">
            <v>107474</v>
          </cell>
          <cell r="K155">
            <v>109055</v>
          </cell>
          <cell r="L155">
            <v>109055</v>
          </cell>
          <cell r="M155">
            <v>110146</v>
          </cell>
          <cell r="N155">
            <v>111247</v>
          </cell>
          <cell r="O155">
            <v>112359</v>
          </cell>
          <cell r="P155">
            <v>122471</v>
          </cell>
          <cell r="Q155">
            <v>124920</v>
          </cell>
          <cell r="R155">
            <v>127169</v>
          </cell>
        </row>
        <row r="156">
          <cell r="A156" t="str">
            <v>17-5</v>
          </cell>
          <cell r="B156">
            <v>100503</v>
          </cell>
          <cell r="C156">
            <v>101006</v>
          </cell>
          <cell r="D156">
            <v>101508</v>
          </cell>
          <cell r="E156">
            <v>102016</v>
          </cell>
          <cell r="F156">
            <v>102523</v>
          </cell>
          <cell r="G156">
            <v>103805</v>
          </cell>
          <cell r="H156">
            <v>106400</v>
          </cell>
          <cell r="I156">
            <v>108528</v>
          </cell>
          <cell r="J156">
            <v>110699</v>
          </cell>
          <cell r="K156">
            <v>112326</v>
          </cell>
          <cell r="L156">
            <v>112326</v>
          </cell>
          <cell r="M156">
            <v>113449</v>
          </cell>
          <cell r="N156">
            <v>114583</v>
          </cell>
          <cell r="O156">
            <v>115729</v>
          </cell>
          <cell r="P156">
            <v>126145</v>
          </cell>
          <cell r="Q156">
            <v>128668</v>
          </cell>
          <cell r="R156">
            <v>130984</v>
          </cell>
        </row>
        <row r="157">
          <cell r="A157" t="str">
            <v>17-6</v>
          </cell>
          <cell r="B157">
            <v>103518</v>
          </cell>
          <cell r="C157">
            <v>104036</v>
          </cell>
          <cell r="D157">
            <v>104553</v>
          </cell>
          <cell r="E157">
            <v>105076</v>
          </cell>
          <cell r="F157">
            <v>105599</v>
          </cell>
          <cell r="G157">
            <v>106919</v>
          </cell>
          <cell r="H157">
            <v>109592</v>
          </cell>
          <cell r="I157">
            <v>111784</v>
          </cell>
          <cell r="J157">
            <v>114020</v>
          </cell>
          <cell r="K157">
            <v>115696</v>
          </cell>
          <cell r="L157">
            <v>115696</v>
          </cell>
          <cell r="M157">
            <v>116853</v>
          </cell>
          <cell r="N157">
            <v>118022</v>
          </cell>
          <cell r="O157">
            <v>119202</v>
          </cell>
          <cell r="P157">
            <v>129930</v>
          </cell>
          <cell r="Q157">
            <v>132529</v>
          </cell>
          <cell r="R157">
            <v>134915</v>
          </cell>
        </row>
        <row r="158">
          <cell r="A158" t="str">
            <v>17-7</v>
          </cell>
          <cell r="B158">
            <v>105588</v>
          </cell>
          <cell r="C158">
            <v>106116</v>
          </cell>
          <cell r="D158">
            <v>106644</v>
          </cell>
          <cell r="E158">
            <v>107177</v>
          </cell>
          <cell r="F158">
            <v>107710</v>
          </cell>
          <cell r="G158">
            <v>109056</v>
          </cell>
          <cell r="H158">
            <v>111782</v>
          </cell>
          <cell r="I158">
            <v>114018</v>
          </cell>
          <cell r="J158">
            <v>116298</v>
          </cell>
          <cell r="K158">
            <v>118009</v>
          </cell>
          <cell r="L158">
            <v>118009</v>
          </cell>
          <cell r="M158">
            <v>119189</v>
          </cell>
          <cell r="N158">
            <v>120381</v>
          </cell>
          <cell r="O158">
            <v>121585</v>
          </cell>
          <cell r="P158">
            <v>132528</v>
          </cell>
          <cell r="Q158">
            <v>135179</v>
          </cell>
          <cell r="R158">
            <v>137612</v>
          </cell>
        </row>
        <row r="159">
          <cell r="A159" t="str">
            <v>17-8</v>
          </cell>
          <cell r="B159">
            <v>107700</v>
          </cell>
          <cell r="C159">
            <v>108239</v>
          </cell>
          <cell r="D159">
            <v>108777</v>
          </cell>
          <cell r="E159">
            <v>109321</v>
          </cell>
          <cell r="F159">
            <v>109865</v>
          </cell>
          <cell r="G159">
            <v>111238</v>
          </cell>
          <cell r="H159">
            <v>114019</v>
          </cell>
          <cell r="I159">
            <v>116299</v>
          </cell>
          <cell r="J159">
            <v>118625</v>
          </cell>
          <cell r="K159">
            <v>120369</v>
          </cell>
          <cell r="L159">
            <v>120369</v>
          </cell>
          <cell r="M159">
            <v>121573</v>
          </cell>
          <cell r="N159">
            <v>122789</v>
          </cell>
          <cell r="O159">
            <v>124017</v>
          </cell>
          <cell r="P159">
            <v>135179</v>
          </cell>
          <cell r="Q159">
            <v>137883</v>
          </cell>
          <cell r="R159">
            <v>140365</v>
          </cell>
        </row>
        <row r="160">
          <cell r="A160" t="str">
            <v>18-0</v>
          </cell>
          <cell r="B160">
            <v>89426</v>
          </cell>
          <cell r="C160">
            <v>89873</v>
          </cell>
          <cell r="D160">
            <v>90320</v>
          </cell>
          <cell r="E160">
            <v>90772</v>
          </cell>
          <cell r="F160">
            <v>91223</v>
          </cell>
          <cell r="G160">
            <v>92363</v>
          </cell>
          <cell r="H160">
            <v>94672</v>
          </cell>
          <cell r="I160">
            <v>96565</v>
          </cell>
          <cell r="J160">
            <v>98496</v>
          </cell>
          <cell r="K160">
            <v>99945</v>
          </cell>
          <cell r="L160">
            <v>99945</v>
          </cell>
          <cell r="M160">
            <v>100944</v>
          </cell>
          <cell r="N160">
            <v>101953</v>
          </cell>
          <cell r="O160">
            <v>102973</v>
          </cell>
          <cell r="P160">
            <v>112241</v>
          </cell>
          <cell r="Q160">
            <v>114486</v>
          </cell>
          <cell r="R160">
            <v>116547</v>
          </cell>
        </row>
        <row r="161">
          <cell r="A161" t="str">
            <v>18-1</v>
          </cell>
          <cell r="B161">
            <v>93003</v>
          </cell>
          <cell r="C161">
            <v>93468</v>
          </cell>
          <cell r="D161">
            <v>93933</v>
          </cell>
          <cell r="E161">
            <v>94403</v>
          </cell>
          <cell r="F161">
            <v>94872</v>
          </cell>
          <cell r="G161">
            <v>96058</v>
          </cell>
          <cell r="H161">
            <v>98459</v>
          </cell>
          <cell r="I161">
            <v>100428</v>
          </cell>
          <cell r="J161">
            <v>102437</v>
          </cell>
          <cell r="K161">
            <v>103943</v>
          </cell>
          <cell r="L161">
            <v>103943</v>
          </cell>
          <cell r="M161">
            <v>104982</v>
          </cell>
          <cell r="N161">
            <v>106032</v>
          </cell>
          <cell r="O161">
            <v>107092</v>
          </cell>
          <cell r="P161">
            <v>116730</v>
          </cell>
          <cell r="Q161">
            <v>119065</v>
          </cell>
          <cell r="R161">
            <v>121208</v>
          </cell>
        </row>
        <row r="162">
          <cell r="A162" t="str">
            <v>18-2</v>
          </cell>
          <cell r="B162">
            <v>96722</v>
          </cell>
          <cell r="C162">
            <v>97206</v>
          </cell>
          <cell r="D162">
            <v>97689</v>
          </cell>
          <cell r="E162">
            <v>98177</v>
          </cell>
          <cell r="F162">
            <v>98666</v>
          </cell>
          <cell r="G162">
            <v>99899</v>
          </cell>
          <cell r="H162">
            <v>102396</v>
          </cell>
          <cell r="I162">
            <v>104444</v>
          </cell>
          <cell r="J162">
            <v>106533</v>
          </cell>
          <cell r="K162">
            <v>108100</v>
          </cell>
          <cell r="L162">
            <v>108100</v>
          </cell>
          <cell r="M162">
            <v>109181</v>
          </cell>
          <cell r="N162">
            <v>110273</v>
          </cell>
          <cell r="O162">
            <v>111376</v>
          </cell>
          <cell r="P162">
            <v>121400</v>
          </cell>
          <cell r="Q162">
            <v>123828</v>
          </cell>
          <cell r="R162">
            <v>126057</v>
          </cell>
        </row>
        <row r="163">
          <cell r="A163" t="str">
            <v>18-3</v>
          </cell>
          <cell r="B163">
            <v>100592</v>
          </cell>
          <cell r="C163">
            <v>101095</v>
          </cell>
          <cell r="D163">
            <v>101598</v>
          </cell>
          <cell r="E163">
            <v>102106</v>
          </cell>
          <cell r="F163">
            <v>102614</v>
          </cell>
          <cell r="G163">
            <v>103897</v>
          </cell>
          <cell r="H163">
            <v>106494</v>
          </cell>
          <cell r="I163">
            <v>108624</v>
          </cell>
          <cell r="J163">
            <v>110796</v>
          </cell>
          <cell r="K163">
            <v>112426</v>
          </cell>
          <cell r="L163">
            <v>112426</v>
          </cell>
          <cell r="M163">
            <v>113550</v>
          </cell>
          <cell r="N163">
            <v>114686</v>
          </cell>
          <cell r="O163">
            <v>115833</v>
          </cell>
          <cell r="P163">
            <v>126258</v>
          </cell>
          <cell r="Q163">
            <v>128783</v>
          </cell>
          <cell r="R163">
            <v>131101</v>
          </cell>
        </row>
        <row r="164">
          <cell r="A164" t="str">
            <v>18-4</v>
          </cell>
          <cell r="B164">
            <v>103610</v>
          </cell>
          <cell r="C164">
            <v>104128</v>
          </cell>
          <cell r="D164">
            <v>104646</v>
          </cell>
          <cell r="E164">
            <v>105169</v>
          </cell>
          <cell r="F164">
            <v>105692</v>
          </cell>
          <cell r="G164">
            <v>107013</v>
          </cell>
          <cell r="H164">
            <v>109688</v>
          </cell>
          <cell r="I164">
            <v>111882</v>
          </cell>
          <cell r="J164">
            <v>114120</v>
          </cell>
          <cell r="K164">
            <v>115798</v>
          </cell>
          <cell r="L164">
            <v>115798</v>
          </cell>
          <cell r="M164">
            <v>116956</v>
          </cell>
          <cell r="N164">
            <v>118126</v>
          </cell>
          <cell r="O164">
            <v>119307</v>
          </cell>
          <cell r="P164">
            <v>130045</v>
          </cell>
          <cell r="Q164">
            <v>132646</v>
          </cell>
          <cell r="R164">
            <v>135034</v>
          </cell>
        </row>
        <row r="165">
          <cell r="A165" t="str">
            <v>18-5</v>
          </cell>
          <cell r="B165">
            <v>106717</v>
          </cell>
          <cell r="C165">
            <v>107251</v>
          </cell>
          <cell r="D165">
            <v>107784</v>
          </cell>
          <cell r="E165">
            <v>108323</v>
          </cell>
          <cell r="F165">
            <v>108862</v>
          </cell>
          <cell r="G165">
            <v>110223</v>
          </cell>
          <cell r="H165">
            <v>112979</v>
          </cell>
          <cell r="I165">
            <v>115239</v>
          </cell>
          <cell r="J165">
            <v>117544</v>
          </cell>
          <cell r="K165">
            <v>119272</v>
          </cell>
          <cell r="L165">
            <v>119272</v>
          </cell>
          <cell r="M165">
            <v>120465</v>
          </cell>
          <cell r="N165">
            <v>121670</v>
          </cell>
          <cell r="O165">
            <v>122887</v>
          </cell>
          <cell r="P165">
            <v>133947</v>
          </cell>
          <cell r="Q165">
            <v>136626</v>
          </cell>
          <cell r="R165">
            <v>139085</v>
          </cell>
        </row>
        <row r="166">
          <cell r="A166" t="str">
            <v>18-6</v>
          </cell>
          <cell r="B166">
            <v>109919</v>
          </cell>
          <cell r="C166">
            <v>110469</v>
          </cell>
          <cell r="D166">
            <v>111018</v>
          </cell>
          <cell r="E166">
            <v>111573</v>
          </cell>
          <cell r="F166">
            <v>112128</v>
          </cell>
          <cell r="G166">
            <v>113530</v>
          </cell>
          <cell r="H166">
            <v>116368</v>
          </cell>
          <cell r="I166">
            <v>118695</v>
          </cell>
          <cell r="J166">
            <v>121069</v>
          </cell>
          <cell r="K166">
            <v>122849</v>
          </cell>
          <cell r="L166">
            <v>122849</v>
          </cell>
          <cell r="M166">
            <v>124077</v>
          </cell>
          <cell r="N166">
            <v>125318</v>
          </cell>
          <cell r="O166">
            <v>126571</v>
          </cell>
          <cell r="P166">
            <v>137962</v>
          </cell>
          <cell r="Q166">
            <v>140721</v>
          </cell>
          <cell r="R166">
            <v>143254</v>
          </cell>
        </row>
        <row r="167">
          <cell r="A167" t="str">
            <v>18-7</v>
          </cell>
          <cell r="B167">
            <v>112117</v>
          </cell>
          <cell r="C167">
            <v>112678</v>
          </cell>
          <cell r="D167">
            <v>113238</v>
          </cell>
          <cell r="E167">
            <v>113804</v>
          </cell>
          <cell r="F167">
            <v>114370</v>
          </cell>
          <cell r="G167">
            <v>115800</v>
          </cell>
          <cell r="H167">
            <v>118695</v>
          </cell>
          <cell r="I167">
            <v>121069</v>
          </cell>
          <cell r="J167">
            <v>123490</v>
          </cell>
          <cell r="K167">
            <v>125306</v>
          </cell>
          <cell r="L167">
            <v>125306</v>
          </cell>
          <cell r="M167">
            <v>126559</v>
          </cell>
          <cell r="N167">
            <v>127825</v>
          </cell>
          <cell r="O167">
            <v>129103</v>
          </cell>
          <cell r="P167">
            <v>140722</v>
          </cell>
          <cell r="Q167">
            <v>143536</v>
          </cell>
          <cell r="R167">
            <v>146120</v>
          </cell>
        </row>
        <row r="168">
          <cell r="A168" t="str">
            <v>18-8</v>
          </cell>
          <cell r="B168">
            <v>114359</v>
          </cell>
          <cell r="C168">
            <v>114931</v>
          </cell>
          <cell r="D168">
            <v>115503</v>
          </cell>
          <cell r="E168">
            <v>116081</v>
          </cell>
          <cell r="F168">
            <v>116658</v>
          </cell>
          <cell r="G168">
            <v>118116</v>
          </cell>
          <cell r="H168">
            <v>121069</v>
          </cell>
          <cell r="I168">
            <v>123490</v>
          </cell>
          <cell r="J168">
            <v>125960</v>
          </cell>
          <cell r="K168">
            <v>127812</v>
          </cell>
          <cell r="L168">
            <v>127812</v>
          </cell>
          <cell r="M168">
            <v>129090</v>
          </cell>
          <cell r="N168">
            <v>130381</v>
          </cell>
          <cell r="O168">
            <v>131685</v>
          </cell>
          <cell r="P168">
            <v>143537</v>
          </cell>
          <cell r="Q168">
            <v>146408</v>
          </cell>
          <cell r="R168">
            <v>149043</v>
          </cell>
        </row>
        <row r="169">
          <cell r="A169" t="str">
            <v>19-0</v>
          </cell>
          <cell r="B169">
            <v>94955</v>
          </cell>
          <cell r="C169">
            <v>95430</v>
          </cell>
          <cell r="D169">
            <v>95905</v>
          </cell>
          <cell r="E169">
            <v>96385</v>
          </cell>
          <cell r="F169">
            <v>96864</v>
          </cell>
          <cell r="G169">
            <v>98075</v>
          </cell>
          <cell r="H169">
            <v>100527</v>
          </cell>
          <cell r="I169">
            <v>102538</v>
          </cell>
          <cell r="J169">
            <v>104589</v>
          </cell>
          <cell r="K169">
            <v>106127</v>
          </cell>
          <cell r="L169">
            <v>106127</v>
          </cell>
          <cell r="M169">
            <v>107188</v>
          </cell>
          <cell r="N169">
            <v>108260</v>
          </cell>
          <cell r="O169">
            <v>109343</v>
          </cell>
          <cell r="P169">
            <v>119184</v>
          </cell>
          <cell r="Q169">
            <v>121568</v>
          </cell>
          <cell r="R169">
            <v>123756</v>
          </cell>
        </row>
        <row r="170">
          <cell r="A170" t="str">
            <v>19-1</v>
          </cell>
          <cell r="B170">
            <v>98754</v>
          </cell>
          <cell r="C170">
            <v>99248</v>
          </cell>
          <cell r="D170">
            <v>99742</v>
          </cell>
          <cell r="E170">
            <v>100241</v>
          </cell>
          <cell r="F170">
            <v>100739</v>
          </cell>
          <cell r="G170">
            <v>101998</v>
          </cell>
          <cell r="H170">
            <v>104548</v>
          </cell>
          <cell r="I170">
            <v>106639</v>
          </cell>
          <cell r="J170">
            <v>108772</v>
          </cell>
          <cell r="K170">
            <v>110371</v>
          </cell>
          <cell r="L170">
            <v>110371</v>
          </cell>
          <cell r="M170">
            <v>111475</v>
          </cell>
          <cell r="N170">
            <v>112590</v>
          </cell>
          <cell r="O170">
            <v>113716</v>
          </cell>
          <cell r="P170">
            <v>123950</v>
          </cell>
          <cell r="Q170">
            <v>126429</v>
          </cell>
          <cell r="R170">
            <v>128705</v>
          </cell>
        </row>
        <row r="171">
          <cell r="A171" t="str">
            <v>19-2</v>
          </cell>
          <cell r="B171">
            <v>102703</v>
          </cell>
          <cell r="C171">
            <v>103217</v>
          </cell>
          <cell r="D171">
            <v>103730</v>
          </cell>
          <cell r="E171">
            <v>104249</v>
          </cell>
          <cell r="F171">
            <v>104767</v>
          </cell>
          <cell r="G171">
            <v>106077</v>
          </cell>
          <cell r="H171">
            <v>108729</v>
          </cell>
          <cell r="I171">
            <v>110904</v>
          </cell>
          <cell r="J171">
            <v>113122</v>
          </cell>
          <cell r="K171">
            <v>114786</v>
          </cell>
          <cell r="L171">
            <v>114786</v>
          </cell>
          <cell r="M171">
            <v>115934</v>
          </cell>
          <cell r="N171">
            <v>117093</v>
          </cell>
          <cell r="O171">
            <v>118264</v>
          </cell>
          <cell r="P171">
            <v>128908</v>
          </cell>
          <cell r="Q171">
            <v>131486</v>
          </cell>
          <cell r="R171">
            <v>133853</v>
          </cell>
        </row>
        <row r="172">
          <cell r="A172" t="str">
            <v>19-3</v>
          </cell>
          <cell r="B172">
            <v>106811</v>
          </cell>
          <cell r="C172">
            <v>107345</v>
          </cell>
          <cell r="D172">
            <v>107879</v>
          </cell>
          <cell r="E172">
            <v>108418</v>
          </cell>
          <cell r="F172">
            <v>108958</v>
          </cell>
          <cell r="G172">
            <v>110320</v>
          </cell>
          <cell r="H172">
            <v>113078</v>
          </cell>
          <cell r="I172">
            <v>115340</v>
          </cell>
          <cell r="J172">
            <v>117647</v>
          </cell>
          <cell r="K172">
            <v>119377</v>
          </cell>
          <cell r="L172">
            <v>119377</v>
          </cell>
          <cell r="M172">
            <v>120571</v>
          </cell>
          <cell r="N172">
            <v>121777</v>
          </cell>
          <cell r="O172">
            <v>122995</v>
          </cell>
          <cell r="P172">
            <v>134065</v>
          </cell>
          <cell r="Q172">
            <v>136746</v>
          </cell>
          <cell r="R172">
            <v>139207</v>
          </cell>
        </row>
        <row r="173">
          <cell r="A173" t="str">
            <v>19-4</v>
          </cell>
          <cell r="B173">
            <v>110016</v>
          </cell>
          <cell r="C173">
            <v>110566</v>
          </cell>
          <cell r="D173">
            <v>111116</v>
          </cell>
          <cell r="E173">
            <v>111672</v>
          </cell>
          <cell r="F173">
            <v>112227</v>
          </cell>
          <cell r="G173">
            <v>113630</v>
          </cell>
          <cell r="H173">
            <v>116471</v>
          </cell>
          <cell r="I173">
            <v>118800</v>
          </cell>
          <cell r="J173">
            <v>121176</v>
          </cell>
          <cell r="K173">
            <v>122958</v>
          </cell>
          <cell r="L173">
            <v>122958</v>
          </cell>
          <cell r="M173">
            <v>124188</v>
          </cell>
          <cell r="N173">
            <v>125430</v>
          </cell>
          <cell r="O173">
            <v>126684</v>
          </cell>
          <cell r="P173">
            <v>138086</v>
          </cell>
          <cell r="Q173">
            <v>140848</v>
          </cell>
          <cell r="R173">
            <v>143383</v>
          </cell>
        </row>
        <row r="174">
          <cell r="A174" t="str">
            <v>19-5</v>
          </cell>
          <cell r="B174">
            <v>113317</v>
          </cell>
          <cell r="C174">
            <v>113884</v>
          </cell>
          <cell r="D174">
            <v>114450</v>
          </cell>
          <cell r="E174">
            <v>115022</v>
          </cell>
          <cell r="F174">
            <v>115595</v>
          </cell>
          <cell r="G174">
            <v>117040</v>
          </cell>
          <cell r="H174">
            <v>119966</v>
          </cell>
          <cell r="I174">
            <v>122365</v>
          </cell>
          <cell r="J174">
            <v>124812</v>
          </cell>
          <cell r="K174">
            <v>126648</v>
          </cell>
          <cell r="L174">
            <v>126648</v>
          </cell>
          <cell r="M174">
            <v>127914</v>
          </cell>
          <cell r="N174">
            <v>129193</v>
          </cell>
          <cell r="O174">
            <v>130485</v>
          </cell>
          <cell r="P174">
            <v>142229</v>
          </cell>
          <cell r="Q174">
            <v>145074</v>
          </cell>
          <cell r="R174">
            <v>147685</v>
          </cell>
        </row>
        <row r="175">
          <cell r="A175" t="str">
            <v>19-6</v>
          </cell>
          <cell r="B175">
            <v>116716</v>
          </cell>
          <cell r="C175">
            <v>117300</v>
          </cell>
          <cell r="D175">
            <v>117883</v>
          </cell>
          <cell r="E175">
            <v>118472</v>
          </cell>
          <cell r="F175">
            <v>119062</v>
          </cell>
          <cell r="G175">
            <v>120550</v>
          </cell>
          <cell r="H175">
            <v>123564</v>
          </cell>
          <cell r="I175">
            <v>126035</v>
          </cell>
          <cell r="J175">
            <v>128556</v>
          </cell>
          <cell r="K175">
            <v>130446</v>
          </cell>
          <cell r="L175">
            <v>130446</v>
          </cell>
          <cell r="M175">
            <v>131750</v>
          </cell>
          <cell r="N175">
            <v>133068</v>
          </cell>
          <cell r="O175">
            <v>134399</v>
          </cell>
          <cell r="P175">
            <v>146495</v>
          </cell>
          <cell r="Q175">
            <v>149425</v>
          </cell>
          <cell r="R175">
            <v>152115</v>
          </cell>
        </row>
        <row r="176">
          <cell r="A176" t="str">
            <v>19-7</v>
          </cell>
          <cell r="B176">
            <v>119050</v>
          </cell>
          <cell r="C176">
            <v>119645</v>
          </cell>
          <cell r="D176">
            <v>120241</v>
          </cell>
          <cell r="E176">
            <v>120842</v>
          </cell>
          <cell r="F176">
            <v>121443</v>
          </cell>
          <cell r="G176">
            <v>122961</v>
          </cell>
          <cell r="H176">
            <v>126035</v>
          </cell>
          <cell r="I176">
            <v>128556</v>
          </cell>
          <cell r="J176">
            <v>131127</v>
          </cell>
          <cell r="K176">
            <v>133055</v>
          </cell>
          <cell r="L176">
            <v>133055</v>
          </cell>
          <cell r="M176">
            <v>134386</v>
          </cell>
          <cell r="N176">
            <v>135730</v>
          </cell>
          <cell r="O176">
            <v>137087</v>
          </cell>
          <cell r="P176">
            <v>149425</v>
          </cell>
          <cell r="Q176">
            <v>152414</v>
          </cell>
          <cell r="R176">
            <v>155157</v>
          </cell>
        </row>
        <row r="177">
          <cell r="A177" t="str">
            <v>19-8</v>
          </cell>
          <cell r="B177">
            <v>121431</v>
          </cell>
          <cell r="C177">
            <v>122038</v>
          </cell>
          <cell r="D177">
            <v>122645</v>
          </cell>
          <cell r="E177">
            <v>123258</v>
          </cell>
          <cell r="F177">
            <v>123871</v>
          </cell>
          <cell r="G177">
            <v>125419</v>
          </cell>
          <cell r="H177">
            <v>128554</v>
          </cell>
          <cell r="I177">
            <v>131125</v>
          </cell>
          <cell r="J177">
            <v>133748</v>
          </cell>
          <cell r="K177">
            <v>135714</v>
          </cell>
          <cell r="L177">
            <v>135714</v>
          </cell>
          <cell r="M177">
            <v>137071</v>
          </cell>
          <cell r="N177">
            <v>138442</v>
          </cell>
          <cell r="O177">
            <v>139826</v>
          </cell>
          <cell r="P177">
            <v>152410</v>
          </cell>
          <cell r="Q177">
            <v>155458</v>
          </cell>
          <cell r="R177">
            <v>158256</v>
          </cell>
        </row>
        <row r="178">
          <cell r="A178" t="str">
            <v>20-0</v>
          </cell>
          <cell r="B178">
            <v>100828</v>
          </cell>
          <cell r="C178">
            <v>101332</v>
          </cell>
          <cell r="D178">
            <v>101836</v>
          </cell>
          <cell r="E178">
            <v>102345</v>
          </cell>
          <cell r="F178">
            <v>102854</v>
          </cell>
          <cell r="G178">
            <v>104140</v>
          </cell>
          <cell r="H178">
            <v>106744</v>
          </cell>
          <cell r="I178">
            <v>108879</v>
          </cell>
          <cell r="J178">
            <v>111057</v>
          </cell>
          <cell r="K178">
            <v>112690</v>
          </cell>
          <cell r="L178">
            <v>112690</v>
          </cell>
          <cell r="M178">
            <v>113817</v>
          </cell>
          <cell r="N178">
            <v>114955</v>
          </cell>
          <cell r="O178">
            <v>116105</v>
          </cell>
          <cell r="P178">
            <v>126554</v>
          </cell>
          <cell r="Q178">
            <v>129085</v>
          </cell>
          <cell r="R178">
            <v>131409</v>
          </cell>
        </row>
        <row r="179">
          <cell r="A179" t="str">
            <v>20-1</v>
          </cell>
          <cell r="B179">
            <v>104859</v>
          </cell>
          <cell r="C179">
            <v>105383</v>
          </cell>
          <cell r="D179">
            <v>105908</v>
          </cell>
          <cell r="E179">
            <v>106438</v>
          </cell>
          <cell r="F179">
            <v>106967</v>
          </cell>
          <cell r="G179">
            <v>108304</v>
          </cell>
          <cell r="H179">
            <v>111012</v>
          </cell>
          <cell r="I179">
            <v>113232</v>
          </cell>
          <cell r="J179">
            <v>115497</v>
          </cell>
          <cell r="K179">
            <v>117195</v>
          </cell>
          <cell r="L179">
            <v>117195</v>
          </cell>
          <cell r="M179">
            <v>118367</v>
          </cell>
          <cell r="N179">
            <v>119551</v>
          </cell>
          <cell r="O179">
            <v>120747</v>
          </cell>
          <cell r="P179">
            <v>131614</v>
          </cell>
          <cell r="Q179">
            <v>134246</v>
          </cell>
          <cell r="R179">
            <v>136662</v>
          </cell>
        </row>
        <row r="180">
          <cell r="A180" t="str">
            <v>20-2</v>
          </cell>
          <cell r="B180">
            <v>109054</v>
          </cell>
          <cell r="C180">
            <v>109599</v>
          </cell>
          <cell r="D180">
            <v>110145</v>
          </cell>
          <cell r="E180">
            <v>110696</v>
          </cell>
          <cell r="F180">
            <v>111246</v>
          </cell>
          <cell r="G180">
            <v>112637</v>
          </cell>
          <cell r="H180">
            <v>115453</v>
          </cell>
          <cell r="I180">
            <v>117762</v>
          </cell>
          <cell r="J180">
            <v>120117</v>
          </cell>
          <cell r="K180">
            <v>121884</v>
          </cell>
          <cell r="L180">
            <v>121884</v>
          </cell>
          <cell r="M180">
            <v>123103</v>
          </cell>
          <cell r="N180">
            <v>124334</v>
          </cell>
          <cell r="O180">
            <v>125577</v>
          </cell>
          <cell r="P180">
            <v>136879</v>
          </cell>
          <cell r="Q180">
            <v>139617</v>
          </cell>
          <cell r="R180">
            <v>142130</v>
          </cell>
        </row>
        <row r="181">
          <cell r="A181" t="str">
            <v>20-3</v>
          </cell>
          <cell r="B181">
            <v>113417</v>
          </cell>
          <cell r="C181">
            <v>113984</v>
          </cell>
          <cell r="D181">
            <v>114551</v>
          </cell>
          <cell r="E181">
            <v>115124</v>
          </cell>
          <cell r="F181">
            <v>115697</v>
          </cell>
          <cell r="G181">
            <v>117143</v>
          </cell>
          <cell r="H181">
            <v>120072</v>
          </cell>
          <cell r="I181">
            <v>122473</v>
          </cell>
          <cell r="J181">
            <v>124922</v>
          </cell>
          <cell r="K181">
            <v>126760</v>
          </cell>
          <cell r="L181">
            <v>126760</v>
          </cell>
          <cell r="M181">
            <v>128028</v>
          </cell>
          <cell r="N181">
            <v>129308</v>
          </cell>
          <cell r="O181">
            <v>130601</v>
          </cell>
          <cell r="P181">
            <v>142355</v>
          </cell>
          <cell r="Q181">
            <v>145202</v>
          </cell>
          <cell r="R181">
            <v>147816</v>
          </cell>
        </row>
        <row r="182">
          <cell r="A182" t="str">
            <v>20-4</v>
          </cell>
          <cell r="B182">
            <v>116819</v>
          </cell>
          <cell r="C182">
            <v>117403</v>
          </cell>
          <cell r="D182">
            <v>117987</v>
          </cell>
          <cell r="E182">
            <v>118577</v>
          </cell>
          <cell r="F182">
            <v>119167</v>
          </cell>
          <cell r="G182">
            <v>120657</v>
          </cell>
          <cell r="H182">
            <v>123673</v>
          </cell>
          <cell r="I182">
            <v>126146</v>
          </cell>
          <cell r="J182">
            <v>128669</v>
          </cell>
          <cell r="K182">
            <v>130561</v>
          </cell>
          <cell r="L182">
            <v>130561</v>
          </cell>
          <cell r="M182">
            <v>131867</v>
          </cell>
          <cell r="N182">
            <v>133186</v>
          </cell>
          <cell r="O182">
            <v>134518</v>
          </cell>
          <cell r="P182">
            <v>146625</v>
          </cell>
          <cell r="Q182">
            <v>149558</v>
          </cell>
          <cell r="R182">
            <v>152250</v>
          </cell>
        </row>
        <row r="183">
          <cell r="A183" t="str">
            <v>20-5</v>
          </cell>
          <cell r="B183">
            <v>120323</v>
          </cell>
          <cell r="C183">
            <v>120925</v>
          </cell>
          <cell r="D183">
            <v>121526</v>
          </cell>
          <cell r="E183">
            <v>122134</v>
          </cell>
          <cell r="F183">
            <v>122741</v>
          </cell>
          <cell r="G183">
            <v>124275</v>
          </cell>
          <cell r="H183">
            <v>127382</v>
          </cell>
          <cell r="I183">
            <v>129930</v>
          </cell>
          <cell r="J183">
            <v>132529</v>
          </cell>
          <cell r="K183">
            <v>134478</v>
          </cell>
          <cell r="L183">
            <v>134478</v>
          </cell>
          <cell r="M183">
            <v>135823</v>
          </cell>
          <cell r="N183">
            <v>137181</v>
          </cell>
          <cell r="O183">
            <v>138553</v>
          </cell>
          <cell r="P183">
            <v>151023</v>
          </cell>
          <cell r="Q183">
            <v>154043</v>
          </cell>
          <cell r="R183">
            <v>156816</v>
          </cell>
        </row>
        <row r="184">
          <cell r="A184" t="str">
            <v>20-6</v>
          </cell>
          <cell r="B184">
            <v>123934</v>
          </cell>
          <cell r="C184">
            <v>124554</v>
          </cell>
          <cell r="D184">
            <v>125173</v>
          </cell>
          <cell r="E184">
            <v>125799</v>
          </cell>
          <cell r="F184">
            <v>126425</v>
          </cell>
          <cell r="G184">
            <v>128005</v>
          </cell>
          <cell r="H184">
            <v>131205</v>
          </cell>
          <cell r="I184">
            <v>133829</v>
          </cell>
          <cell r="J184">
            <v>136506</v>
          </cell>
          <cell r="K184">
            <v>138513</v>
          </cell>
          <cell r="L184">
            <v>138513</v>
          </cell>
          <cell r="M184">
            <v>139898</v>
          </cell>
          <cell r="N184">
            <v>141297</v>
          </cell>
          <cell r="O184">
            <v>142710</v>
          </cell>
          <cell r="P184">
            <v>155554</v>
          </cell>
          <cell r="Q184">
            <v>158665</v>
          </cell>
          <cell r="R184">
            <v>161521</v>
          </cell>
        </row>
        <row r="185">
          <cell r="A185" t="str">
            <v>20-7</v>
          </cell>
          <cell r="B185">
            <v>126413</v>
          </cell>
          <cell r="C185">
            <v>127045</v>
          </cell>
          <cell r="D185">
            <v>127677</v>
          </cell>
          <cell r="E185">
            <v>128315</v>
          </cell>
          <cell r="F185">
            <v>128954</v>
          </cell>
          <cell r="G185">
            <v>130566</v>
          </cell>
          <cell r="H185">
            <v>133830</v>
          </cell>
          <cell r="I185">
            <v>136507</v>
          </cell>
          <cell r="J185">
            <v>139237</v>
          </cell>
          <cell r="K185">
            <v>141285</v>
          </cell>
          <cell r="L185">
            <v>141285</v>
          </cell>
          <cell r="M185">
            <v>142698</v>
          </cell>
          <cell r="N185">
            <v>144125</v>
          </cell>
          <cell r="O185">
            <v>145566</v>
          </cell>
          <cell r="P185">
            <v>158667</v>
          </cell>
          <cell r="Q185">
            <v>161840</v>
          </cell>
          <cell r="R185">
            <v>164753</v>
          </cell>
        </row>
        <row r="186">
          <cell r="A186" t="str">
            <v>20-8</v>
          </cell>
          <cell r="B186">
            <v>128940</v>
          </cell>
          <cell r="C186">
            <v>129585</v>
          </cell>
          <cell r="D186">
            <v>130229</v>
          </cell>
          <cell r="E186">
            <v>130880</v>
          </cell>
          <cell r="F186">
            <v>131531</v>
          </cell>
          <cell r="G186">
            <v>133175</v>
          </cell>
          <cell r="H186">
            <v>136504</v>
          </cell>
          <cell r="I186">
            <v>139234</v>
          </cell>
          <cell r="J186">
            <v>142019</v>
          </cell>
          <cell r="K186">
            <v>144107</v>
          </cell>
          <cell r="L186">
            <v>144107</v>
          </cell>
          <cell r="M186">
            <v>145548</v>
          </cell>
          <cell r="N186">
            <v>147003</v>
          </cell>
          <cell r="O186">
            <v>148473</v>
          </cell>
          <cell r="P186">
            <v>161836</v>
          </cell>
          <cell r="Q186">
            <v>165073</v>
          </cell>
          <cell r="R186">
            <v>168044</v>
          </cell>
        </row>
      </sheetData>
      <sheetData sheetId="9" refreshError="1"/>
      <sheetData sheetId="10">
        <row r="2">
          <cell r="C2">
            <v>41395</v>
          </cell>
          <cell r="D2">
            <v>41760</v>
          </cell>
          <cell r="E2">
            <v>42125</v>
          </cell>
          <cell r="F2">
            <v>42491</v>
          </cell>
          <cell r="G2">
            <v>42856</v>
          </cell>
          <cell r="H2">
            <v>43221</v>
          </cell>
          <cell r="I2">
            <v>43586</v>
          </cell>
          <cell r="J2">
            <v>43647</v>
          </cell>
          <cell r="K2">
            <v>43952</v>
          </cell>
          <cell r="L2">
            <v>44317</v>
          </cell>
          <cell r="M2">
            <v>44682</v>
          </cell>
          <cell r="N2">
            <v>45047</v>
          </cell>
          <cell r="O2">
            <v>45413</v>
          </cell>
          <cell r="P2">
            <v>45778</v>
          </cell>
          <cell r="Q2">
            <v>46143</v>
          </cell>
        </row>
        <row r="3">
          <cell r="C3">
            <v>0.02</v>
          </cell>
          <cell r="D3">
            <v>2.2499999999999999E-2</v>
          </cell>
          <cell r="E3">
            <v>0.01</v>
          </cell>
          <cell r="F3">
            <v>0.01</v>
          </cell>
          <cell r="G3">
            <v>1.2500000000000001E-2</v>
          </cell>
          <cell r="H3">
            <v>2.4800000000000003E-2</v>
          </cell>
          <cell r="I3">
            <v>0.02</v>
          </cell>
          <cell r="J3">
            <v>1.47E-2</v>
          </cell>
          <cell r="K3">
            <v>0.02</v>
          </cell>
          <cell r="L3">
            <v>0.01</v>
          </cell>
          <cell r="M3">
            <v>2.5999999999999999E-2</v>
          </cell>
          <cell r="N3">
            <v>2.7E-2</v>
          </cell>
          <cell r="O3">
            <v>5.7000000000000002E-2</v>
          </cell>
          <cell r="P3">
            <v>0.02</v>
          </cell>
          <cell r="Q3">
            <v>1.7999999999999999E-2</v>
          </cell>
        </row>
        <row r="4">
          <cell r="A4" t="str">
            <v>Engineer B</v>
          </cell>
          <cell r="B4" t="str">
            <v>04U</v>
          </cell>
          <cell r="C4">
            <v>32.340000000000003</v>
          </cell>
          <cell r="D4">
            <v>33.07</v>
          </cell>
          <cell r="E4">
            <v>33.4</v>
          </cell>
          <cell r="F4">
            <v>33.729999999999997</v>
          </cell>
          <cell r="G4">
            <v>34.15</v>
          </cell>
          <cell r="H4">
            <v>35</v>
          </cell>
          <cell r="I4">
            <v>35.700000000000003</v>
          </cell>
          <cell r="J4">
            <v>36.21</v>
          </cell>
          <cell r="K4">
            <v>36.93</v>
          </cell>
          <cell r="L4">
            <v>37.299999999999997</v>
          </cell>
          <cell r="M4">
            <v>38.270000000000003</v>
          </cell>
          <cell r="N4">
            <v>39.299999999999997</v>
          </cell>
          <cell r="O4">
            <v>41.54</v>
          </cell>
          <cell r="P4">
            <v>42.37</v>
          </cell>
          <cell r="Q4">
            <v>43.13</v>
          </cell>
        </row>
        <row r="5">
          <cell r="A5" t="str">
            <v>Lead Hand - To Workers</v>
          </cell>
          <cell r="B5" t="str">
            <v>10U</v>
          </cell>
          <cell r="C5">
            <v>37.83</v>
          </cell>
          <cell r="D5">
            <v>38.68</v>
          </cell>
          <cell r="E5">
            <v>39.07</v>
          </cell>
          <cell r="F5">
            <v>39.46</v>
          </cell>
          <cell r="G5">
            <v>39.950000000000003</v>
          </cell>
          <cell r="H5">
            <v>40.94</v>
          </cell>
          <cell r="I5">
            <v>41.76</v>
          </cell>
          <cell r="J5">
            <v>42.36</v>
          </cell>
          <cell r="K5">
            <v>43.21</v>
          </cell>
          <cell r="L5">
            <v>43.64</v>
          </cell>
          <cell r="M5">
            <v>44.77</v>
          </cell>
          <cell r="N5">
            <v>45.98</v>
          </cell>
          <cell r="O5">
            <v>48.6</v>
          </cell>
          <cell r="P5">
            <v>49.57</v>
          </cell>
          <cell r="Q5">
            <v>50.46</v>
          </cell>
        </row>
      </sheetData>
      <sheetData sheetId="11" refreshError="1"/>
      <sheetData sheetId="12">
        <row r="1">
          <cell r="A1" t="str">
            <v>CUPE Pay Grid</v>
          </cell>
          <cell r="B1" t="str">
            <v>Classification</v>
          </cell>
          <cell r="C1">
            <v>41821</v>
          </cell>
          <cell r="D1">
            <v>42005</v>
          </cell>
          <cell r="E1">
            <v>42186</v>
          </cell>
          <cell r="F1">
            <v>42370</v>
          </cell>
          <cell r="G1">
            <v>42552</v>
          </cell>
          <cell r="H1">
            <v>42917</v>
          </cell>
          <cell r="I1">
            <v>43282</v>
          </cell>
          <cell r="J1" t="str">
            <v>1-Jul-19*</v>
          </cell>
          <cell r="K1">
            <v>43647</v>
          </cell>
          <cell r="L1">
            <v>44013</v>
          </cell>
          <cell r="M1">
            <v>44317</v>
          </cell>
          <cell r="N1">
            <v>44378</v>
          </cell>
          <cell r="O1">
            <v>44743</v>
          </cell>
          <cell r="P1">
            <v>45108</v>
          </cell>
          <cell r="Q1">
            <v>45474</v>
          </cell>
          <cell r="R1">
            <v>45839</v>
          </cell>
        </row>
        <row r="2">
          <cell r="C2">
            <v>5.0000000000000001E-3</v>
          </cell>
          <cell r="D2">
            <v>5.0000000000000001E-3</v>
          </cell>
          <cell r="E2">
            <v>5.0000000000000001E-3</v>
          </cell>
          <cell r="F2">
            <v>5.0000000000000001E-3</v>
          </cell>
          <cell r="G2">
            <v>1.2500000000000001E-2</v>
          </cell>
          <cell r="H2">
            <v>2.4500000000000001E-2</v>
          </cell>
          <cell r="I2">
            <v>0.02</v>
          </cell>
          <cell r="J2">
            <v>0.02</v>
          </cell>
          <cell r="K2">
            <v>3.3700000000000001E-2</v>
          </cell>
          <cell r="L2">
            <v>0</v>
          </cell>
          <cell r="M2">
            <v>0.01</v>
          </cell>
          <cell r="N2">
            <v>0.01</v>
          </cell>
          <cell r="O2">
            <v>0.01</v>
          </cell>
          <cell r="P2">
            <v>0.09</v>
          </cell>
          <cell r="Q2">
            <v>0.02</v>
          </cell>
          <cell r="R2">
            <v>1.7999999999999999E-2</v>
          </cell>
        </row>
        <row r="3">
          <cell r="A3" t="str">
            <v>Athlectic Facility Assistant</v>
          </cell>
          <cell r="B3" t="str">
            <v>02U</v>
          </cell>
          <cell r="C3">
            <v>20.52</v>
          </cell>
          <cell r="D3">
            <v>20.62</v>
          </cell>
          <cell r="E3">
            <v>20.72</v>
          </cell>
          <cell r="F3">
            <v>20.83</v>
          </cell>
          <cell r="G3">
            <v>21.09</v>
          </cell>
          <cell r="H3">
            <v>21.61</v>
          </cell>
          <cell r="I3">
            <v>22.04</v>
          </cell>
          <cell r="J3">
            <v>22.48</v>
          </cell>
          <cell r="K3">
            <v>22.78</v>
          </cell>
          <cell r="L3">
            <v>22.78</v>
          </cell>
          <cell r="M3">
            <v>23.01</v>
          </cell>
          <cell r="N3">
            <v>23.24</v>
          </cell>
          <cell r="O3">
            <v>23.47</v>
          </cell>
          <cell r="P3">
            <v>25.58</v>
          </cell>
          <cell r="Q3">
            <v>26.09</v>
          </cell>
          <cell r="R3">
            <v>26.56</v>
          </cell>
        </row>
        <row r="4">
          <cell r="A4" t="str">
            <v>Building Patrol 1</v>
          </cell>
          <cell r="B4" t="str">
            <v>04U-1</v>
          </cell>
          <cell r="C4">
            <v>19.850000000000001</v>
          </cell>
          <cell r="D4">
            <v>19.95</v>
          </cell>
          <cell r="E4">
            <v>20.05</v>
          </cell>
          <cell r="F4">
            <v>20.149999999999999</v>
          </cell>
          <cell r="G4">
            <v>20.399999999999999</v>
          </cell>
          <cell r="H4">
            <v>20.9</v>
          </cell>
          <cell r="I4">
            <v>21.32</v>
          </cell>
          <cell r="J4">
            <v>21.75</v>
          </cell>
          <cell r="K4">
            <v>22.04</v>
          </cell>
          <cell r="L4">
            <v>22.04</v>
          </cell>
          <cell r="M4">
            <v>22.26</v>
          </cell>
          <cell r="N4">
            <v>22.48</v>
          </cell>
          <cell r="O4">
            <v>22.7</v>
          </cell>
          <cell r="P4">
            <v>25</v>
          </cell>
          <cell r="Q4">
            <v>25.5</v>
          </cell>
          <cell r="R4">
            <v>25.96</v>
          </cell>
        </row>
        <row r="5">
          <cell r="A5" t="str">
            <v>Building Patrol 2</v>
          </cell>
          <cell r="B5" t="str">
            <v>04U-2</v>
          </cell>
          <cell r="C5">
            <v>19.739999999999998</v>
          </cell>
          <cell r="D5">
            <v>19.84</v>
          </cell>
          <cell r="E5">
            <v>19.940000000000001</v>
          </cell>
          <cell r="F5">
            <v>20.04</v>
          </cell>
          <cell r="G5">
            <v>20.29</v>
          </cell>
          <cell r="H5">
            <v>20.79</v>
          </cell>
          <cell r="I5">
            <v>21.21</v>
          </cell>
          <cell r="J5">
            <v>21.63</v>
          </cell>
          <cell r="K5">
            <v>21.92</v>
          </cell>
          <cell r="L5">
            <v>21.92</v>
          </cell>
          <cell r="M5">
            <v>22.14</v>
          </cell>
          <cell r="N5">
            <v>22.36</v>
          </cell>
          <cell r="O5">
            <v>22.58</v>
          </cell>
          <cell r="P5">
            <v>24.61</v>
          </cell>
          <cell r="Q5">
            <v>25.1</v>
          </cell>
          <cell r="R5">
            <v>25.55</v>
          </cell>
        </row>
        <row r="6">
          <cell r="A6" t="str">
            <v>Campus Service Technician 1</v>
          </cell>
          <cell r="B6">
            <v>162</v>
          </cell>
          <cell r="P6">
            <v>26.48</v>
          </cell>
          <cell r="Q6">
            <v>27.01</v>
          </cell>
          <cell r="R6">
            <v>27.5</v>
          </cell>
        </row>
        <row r="7">
          <cell r="A7" t="str">
            <v>Campus Service Technician 2</v>
          </cell>
          <cell r="B7">
            <v>163</v>
          </cell>
          <cell r="P7">
            <v>29.02</v>
          </cell>
          <cell r="Q7">
            <v>29.6</v>
          </cell>
          <cell r="R7">
            <v>30.13</v>
          </cell>
        </row>
        <row r="8">
          <cell r="A8" t="str">
            <v>Caretaker</v>
          </cell>
          <cell r="B8" t="str">
            <v>07U</v>
          </cell>
          <cell r="C8">
            <v>21.09</v>
          </cell>
          <cell r="D8">
            <v>21.2</v>
          </cell>
          <cell r="E8">
            <v>21.31</v>
          </cell>
          <cell r="F8">
            <v>21.41</v>
          </cell>
          <cell r="G8">
            <v>21.68</v>
          </cell>
          <cell r="H8">
            <v>22.21</v>
          </cell>
          <cell r="I8">
            <v>22.65</v>
          </cell>
          <cell r="J8">
            <v>23.1</v>
          </cell>
          <cell r="K8">
            <v>23.41</v>
          </cell>
          <cell r="L8">
            <v>23.41</v>
          </cell>
          <cell r="M8">
            <v>23.64</v>
          </cell>
          <cell r="N8">
            <v>23.88</v>
          </cell>
          <cell r="O8">
            <v>24.12</v>
          </cell>
          <cell r="P8">
            <v>26.29</v>
          </cell>
          <cell r="Q8">
            <v>26.82</v>
          </cell>
          <cell r="R8">
            <v>27.3</v>
          </cell>
        </row>
        <row r="9">
          <cell r="A9" t="str">
            <v>Grounds Mechanic</v>
          </cell>
          <cell r="B9" t="str">
            <v>47-U</v>
          </cell>
          <cell r="M9">
            <v>25.89</v>
          </cell>
          <cell r="N9">
            <v>26.15</v>
          </cell>
          <cell r="O9">
            <v>26.41</v>
          </cell>
          <cell r="P9">
            <v>28.79</v>
          </cell>
          <cell r="Q9">
            <v>29.37</v>
          </cell>
          <cell r="R9">
            <v>29.9</v>
          </cell>
        </row>
        <row r="10">
          <cell r="A10" t="str">
            <v>Laboratory Animal Technician 2</v>
          </cell>
          <cell r="B10" t="str">
            <v>18U-2</v>
          </cell>
          <cell r="C10">
            <v>21.12</v>
          </cell>
          <cell r="D10">
            <v>21.22</v>
          </cell>
          <cell r="E10">
            <v>21.33</v>
          </cell>
          <cell r="F10">
            <v>21.43</v>
          </cell>
          <cell r="G10">
            <v>21.7</v>
          </cell>
          <cell r="H10">
            <v>22.23</v>
          </cell>
          <cell r="I10">
            <v>22.67</v>
          </cell>
          <cell r="J10">
            <v>23.12</v>
          </cell>
          <cell r="K10">
            <v>23.43</v>
          </cell>
          <cell r="L10">
            <v>23.43</v>
          </cell>
          <cell r="M10">
            <v>23.66</v>
          </cell>
          <cell r="N10">
            <v>23.9</v>
          </cell>
          <cell r="O10">
            <v>24.14</v>
          </cell>
          <cell r="P10">
            <v>26.31</v>
          </cell>
          <cell r="Q10">
            <v>26.84</v>
          </cell>
          <cell r="R10">
            <v>27.32</v>
          </cell>
        </row>
        <row r="11">
          <cell r="A11" t="str">
            <v>Laboratory Animal Technician 3</v>
          </cell>
          <cell r="B11" t="str">
            <v>18U-3</v>
          </cell>
          <cell r="C11">
            <v>21.94</v>
          </cell>
          <cell r="D11">
            <v>22.05</v>
          </cell>
          <cell r="E11">
            <v>22.16</v>
          </cell>
          <cell r="F11">
            <v>22.27</v>
          </cell>
          <cell r="G11">
            <v>22.55</v>
          </cell>
          <cell r="H11">
            <v>23.1</v>
          </cell>
          <cell r="I11">
            <v>23.56</v>
          </cell>
          <cell r="J11">
            <v>24.03</v>
          </cell>
          <cell r="K11">
            <v>24.35</v>
          </cell>
          <cell r="L11">
            <v>24.35</v>
          </cell>
          <cell r="M11">
            <v>24.59</v>
          </cell>
          <cell r="N11">
            <v>24.84</v>
          </cell>
          <cell r="O11">
            <v>25.09</v>
          </cell>
          <cell r="P11">
            <v>27.35</v>
          </cell>
          <cell r="Q11">
            <v>27.9</v>
          </cell>
          <cell r="R11">
            <v>28.4</v>
          </cell>
        </row>
        <row r="12">
          <cell r="A12" t="str">
            <v>Landscape Technician</v>
          </cell>
          <cell r="B12" t="str">
            <v>19U</v>
          </cell>
          <cell r="C12">
            <v>23.08</v>
          </cell>
          <cell r="D12">
            <v>23.2</v>
          </cell>
          <cell r="E12">
            <v>23.32</v>
          </cell>
          <cell r="F12">
            <v>23.43</v>
          </cell>
          <cell r="G12">
            <v>23.72</v>
          </cell>
          <cell r="H12">
            <v>24.3</v>
          </cell>
          <cell r="I12">
            <v>24.79</v>
          </cell>
          <cell r="J12">
            <v>25.29</v>
          </cell>
          <cell r="K12">
            <v>25.63</v>
          </cell>
          <cell r="L12">
            <v>25.63</v>
          </cell>
          <cell r="M12">
            <v>25.89</v>
          </cell>
          <cell r="N12">
            <v>26.15</v>
          </cell>
          <cell r="O12">
            <v>26.41</v>
          </cell>
          <cell r="P12">
            <v>28.79</v>
          </cell>
          <cell r="Q12">
            <v>29.37</v>
          </cell>
          <cell r="R12">
            <v>29.9</v>
          </cell>
        </row>
        <row r="13">
          <cell r="A13" t="str">
            <v>Landscape Technician 1</v>
          </cell>
          <cell r="B13" t="str">
            <v>19U-1</v>
          </cell>
          <cell r="C13">
            <v>20.100000000000001</v>
          </cell>
          <cell r="D13">
            <v>20.2</v>
          </cell>
          <cell r="E13">
            <v>20.3</v>
          </cell>
          <cell r="F13">
            <v>20.399999999999999</v>
          </cell>
          <cell r="G13">
            <v>20.66</v>
          </cell>
          <cell r="H13">
            <v>21.17</v>
          </cell>
          <cell r="I13">
            <v>21.59</v>
          </cell>
          <cell r="J13">
            <v>22.02</v>
          </cell>
          <cell r="K13">
            <v>22.32</v>
          </cell>
          <cell r="L13">
            <v>22.32</v>
          </cell>
          <cell r="M13">
            <v>22.54</v>
          </cell>
          <cell r="N13">
            <v>22.77</v>
          </cell>
          <cell r="O13">
            <v>23</v>
          </cell>
          <cell r="P13">
            <v>25.07</v>
          </cell>
          <cell r="Q13">
            <v>25.57</v>
          </cell>
          <cell r="R13">
            <v>26.03</v>
          </cell>
        </row>
        <row r="14">
          <cell r="A14" t="str">
            <v>Landscape Technician 2</v>
          </cell>
          <cell r="B14" t="str">
            <v>19U-2</v>
          </cell>
          <cell r="C14">
            <v>21.81</v>
          </cell>
          <cell r="D14">
            <v>21.92</v>
          </cell>
          <cell r="E14">
            <v>22.03</v>
          </cell>
          <cell r="F14">
            <v>22.14</v>
          </cell>
          <cell r="G14">
            <v>22.42</v>
          </cell>
          <cell r="H14">
            <v>22.97</v>
          </cell>
          <cell r="I14">
            <v>23.43</v>
          </cell>
          <cell r="J14">
            <v>23.9</v>
          </cell>
          <cell r="K14">
            <v>24.22</v>
          </cell>
          <cell r="L14">
            <v>24.22</v>
          </cell>
          <cell r="M14">
            <v>24.46</v>
          </cell>
          <cell r="N14">
            <v>24.7</v>
          </cell>
          <cell r="O14">
            <v>24.95</v>
          </cell>
          <cell r="P14">
            <v>27.2</v>
          </cell>
          <cell r="Q14">
            <v>27.74</v>
          </cell>
          <cell r="R14">
            <v>28.24</v>
          </cell>
        </row>
        <row r="15">
          <cell r="A15" t="str">
            <v>Lead Hand Caretaker</v>
          </cell>
          <cell r="B15" t="str">
            <v>21U</v>
          </cell>
          <cell r="C15">
            <v>21.09</v>
          </cell>
          <cell r="D15">
            <v>21.2</v>
          </cell>
          <cell r="E15">
            <v>21.31</v>
          </cell>
          <cell r="F15">
            <v>21.41</v>
          </cell>
          <cell r="G15">
            <v>21.68</v>
          </cell>
          <cell r="H15">
            <v>22.21</v>
          </cell>
          <cell r="I15">
            <v>22.65</v>
          </cell>
          <cell r="J15">
            <v>23.1</v>
          </cell>
          <cell r="K15">
            <v>23.41</v>
          </cell>
          <cell r="L15">
            <v>23.41</v>
          </cell>
          <cell r="M15">
            <v>23.64</v>
          </cell>
          <cell r="N15">
            <v>23.88</v>
          </cell>
          <cell r="O15">
            <v>24.12</v>
          </cell>
          <cell r="P15">
            <v>26.29</v>
          </cell>
          <cell r="Q15">
            <v>26.82</v>
          </cell>
          <cell r="R15">
            <v>27.3</v>
          </cell>
        </row>
        <row r="16">
          <cell r="A16" t="str">
            <v>Lead Hand Maintenance Technician</v>
          </cell>
          <cell r="B16" t="str">
            <v>52U</v>
          </cell>
          <cell r="C16">
            <v>22.75</v>
          </cell>
          <cell r="D16">
            <v>22.87</v>
          </cell>
          <cell r="E16">
            <v>22.98</v>
          </cell>
          <cell r="F16">
            <v>23.1</v>
          </cell>
          <cell r="G16">
            <v>23.39</v>
          </cell>
          <cell r="H16">
            <v>23.96</v>
          </cell>
          <cell r="I16">
            <v>24.44</v>
          </cell>
          <cell r="J16">
            <v>24.93</v>
          </cell>
          <cell r="K16">
            <v>25.26</v>
          </cell>
          <cell r="L16">
            <v>25.26</v>
          </cell>
          <cell r="M16">
            <v>25.51</v>
          </cell>
          <cell r="N16">
            <v>25.77</v>
          </cell>
          <cell r="O16">
            <v>26.03</v>
          </cell>
          <cell r="P16">
            <v>28.37</v>
          </cell>
          <cell r="Q16">
            <v>28.94</v>
          </cell>
          <cell r="R16">
            <v>29.46</v>
          </cell>
        </row>
        <row r="17">
          <cell r="A17" t="str">
            <v>Lead Hand, Property Management Technican</v>
          </cell>
          <cell r="B17" t="str">
            <v>58U</v>
          </cell>
          <cell r="O17">
            <v>27.28</v>
          </cell>
          <cell r="P17">
            <v>29.74</v>
          </cell>
          <cell r="Q17">
            <v>30.33</v>
          </cell>
          <cell r="R17">
            <v>30.88</v>
          </cell>
        </row>
        <row r="18">
          <cell r="A18" t="str">
            <v>Maintenance Technician</v>
          </cell>
          <cell r="B18" t="str">
            <v>33U-2</v>
          </cell>
          <cell r="C18">
            <v>21.67</v>
          </cell>
          <cell r="D18">
            <v>21.78</v>
          </cell>
          <cell r="E18">
            <v>21.89</v>
          </cell>
          <cell r="F18">
            <v>22</v>
          </cell>
          <cell r="G18">
            <v>22.28</v>
          </cell>
          <cell r="H18">
            <v>22.83</v>
          </cell>
          <cell r="I18">
            <v>23.29</v>
          </cell>
          <cell r="J18">
            <v>23.76</v>
          </cell>
          <cell r="K18">
            <v>24.07</v>
          </cell>
          <cell r="L18">
            <v>24.07</v>
          </cell>
          <cell r="M18">
            <v>24.31</v>
          </cell>
          <cell r="N18">
            <v>24.55</v>
          </cell>
          <cell r="O18">
            <v>24.8</v>
          </cell>
          <cell r="P18">
            <v>27.03</v>
          </cell>
          <cell r="Q18">
            <v>27.57</v>
          </cell>
          <cell r="R18">
            <v>28.07</v>
          </cell>
        </row>
        <row r="19">
          <cell r="A19" t="str">
            <v>Maintenance Worker 1</v>
          </cell>
          <cell r="B19" t="str">
            <v>28U-1</v>
          </cell>
          <cell r="C19">
            <v>20.62</v>
          </cell>
          <cell r="D19">
            <v>20.73</v>
          </cell>
          <cell r="E19">
            <v>20.83</v>
          </cell>
          <cell r="F19">
            <v>20.94</v>
          </cell>
          <cell r="G19">
            <v>21.2</v>
          </cell>
          <cell r="H19">
            <v>21.72</v>
          </cell>
          <cell r="I19">
            <v>22.15</v>
          </cell>
          <cell r="J19">
            <v>22.59</v>
          </cell>
          <cell r="K19">
            <v>22.9</v>
          </cell>
          <cell r="L19">
            <v>22.9</v>
          </cell>
          <cell r="M19">
            <v>23.13</v>
          </cell>
          <cell r="N19">
            <v>23.36</v>
          </cell>
          <cell r="O19">
            <v>23.59</v>
          </cell>
          <cell r="P19">
            <v>25.71</v>
          </cell>
          <cell r="Q19">
            <v>26.22</v>
          </cell>
          <cell r="R19">
            <v>26.69</v>
          </cell>
        </row>
        <row r="20">
          <cell r="A20" t="str">
            <v>Maintenance Worker 2</v>
          </cell>
          <cell r="B20" t="str">
            <v>28U-2</v>
          </cell>
          <cell r="C20">
            <v>19.98</v>
          </cell>
          <cell r="D20">
            <v>20.079999999999998</v>
          </cell>
          <cell r="E20">
            <v>20.18</v>
          </cell>
          <cell r="F20">
            <v>20.28</v>
          </cell>
          <cell r="G20">
            <v>20.53</v>
          </cell>
          <cell r="H20">
            <v>21.03</v>
          </cell>
          <cell r="I20">
            <v>21.45</v>
          </cell>
          <cell r="J20">
            <v>21.88</v>
          </cell>
          <cell r="K20">
            <v>22.17</v>
          </cell>
          <cell r="L20">
            <v>22.17</v>
          </cell>
          <cell r="M20">
            <v>22.39</v>
          </cell>
          <cell r="N20">
            <v>22.61</v>
          </cell>
          <cell r="O20">
            <v>22.84</v>
          </cell>
          <cell r="P20">
            <v>25</v>
          </cell>
          <cell r="Q20">
            <v>25.5</v>
          </cell>
          <cell r="R20">
            <v>25.96</v>
          </cell>
        </row>
        <row r="21">
          <cell r="A21" t="str">
            <v>Property Management Technican</v>
          </cell>
          <cell r="B21" t="str">
            <v>57U</v>
          </cell>
          <cell r="O21">
            <v>26</v>
          </cell>
          <cell r="P21">
            <v>28.34</v>
          </cell>
          <cell r="Q21">
            <v>28.91</v>
          </cell>
          <cell r="R21">
            <v>29.43</v>
          </cell>
        </row>
        <row r="22">
          <cell r="A22" t="str">
            <v>Service Worker Caretaking</v>
          </cell>
          <cell r="B22" t="str">
            <v>41U</v>
          </cell>
          <cell r="C22">
            <v>19.91</v>
          </cell>
          <cell r="D22">
            <v>20.010000000000002</v>
          </cell>
          <cell r="E22">
            <v>20.11</v>
          </cell>
          <cell r="F22">
            <v>20.21</v>
          </cell>
          <cell r="G22">
            <v>20.46</v>
          </cell>
          <cell r="H22">
            <v>20.96</v>
          </cell>
          <cell r="I22">
            <v>21.38</v>
          </cell>
          <cell r="J22">
            <v>21.81</v>
          </cell>
          <cell r="K22">
            <v>22.1</v>
          </cell>
          <cell r="L22">
            <v>22.1</v>
          </cell>
          <cell r="M22">
            <v>22.32</v>
          </cell>
          <cell r="N22">
            <v>22.54</v>
          </cell>
          <cell r="O22">
            <v>22.77</v>
          </cell>
          <cell r="P22">
            <v>25</v>
          </cell>
          <cell r="Q22">
            <v>25.5</v>
          </cell>
          <cell r="R22">
            <v>25.96</v>
          </cell>
        </row>
        <row r="23">
          <cell r="A23" t="str">
            <v>Service Worker-RPT Caretaking</v>
          </cell>
          <cell r="B23" t="str">
            <v>07U</v>
          </cell>
          <cell r="C23">
            <v>19.91</v>
          </cell>
          <cell r="D23">
            <v>20.010000000000002</v>
          </cell>
          <cell r="E23">
            <v>20.11</v>
          </cell>
          <cell r="F23">
            <v>20.21</v>
          </cell>
          <cell r="G23">
            <v>20.46</v>
          </cell>
          <cell r="H23">
            <v>20.96</v>
          </cell>
          <cell r="I23">
            <v>21.38</v>
          </cell>
          <cell r="J23">
            <v>21.81</v>
          </cell>
          <cell r="K23">
            <v>22.1</v>
          </cell>
          <cell r="L23">
            <v>22.1</v>
          </cell>
          <cell r="M23">
            <v>22.32</v>
          </cell>
          <cell r="N23">
            <v>22.54</v>
          </cell>
          <cell r="O23">
            <v>22.77</v>
          </cell>
          <cell r="P23">
            <v>25</v>
          </cell>
          <cell r="Q23">
            <v>25.5</v>
          </cell>
          <cell r="R23">
            <v>25.96</v>
          </cell>
        </row>
        <row r="24">
          <cell r="A24" t="str">
            <v>Service Worker-RPT Caretaking (1st Year)</v>
          </cell>
          <cell r="B24" t="str">
            <v>07U-S</v>
          </cell>
          <cell r="C24">
            <v>17.93</v>
          </cell>
          <cell r="D24">
            <v>18.02</v>
          </cell>
          <cell r="E24">
            <v>18.11</v>
          </cell>
          <cell r="F24">
            <v>18.2</v>
          </cell>
          <cell r="G24">
            <v>18.43</v>
          </cell>
          <cell r="H24">
            <v>18.88</v>
          </cell>
          <cell r="I24">
            <v>19.260000000000002</v>
          </cell>
          <cell r="J24">
            <v>19.649999999999999</v>
          </cell>
          <cell r="K24">
            <v>19.91</v>
          </cell>
          <cell r="L24">
            <v>19.91</v>
          </cell>
          <cell r="M24">
            <v>20.11</v>
          </cell>
          <cell r="N24">
            <v>20.309999999999999</v>
          </cell>
          <cell r="O24">
            <v>20.51</v>
          </cell>
          <cell r="P24">
            <v>25</v>
          </cell>
          <cell r="Q24">
            <v>25.5</v>
          </cell>
          <cell r="R24">
            <v>25.96</v>
          </cell>
        </row>
        <row r="25">
          <cell r="A25" t="str">
            <v>Stores Technician 2</v>
          </cell>
          <cell r="B25" t="str">
            <v>38U-2</v>
          </cell>
          <cell r="C25">
            <v>20.13</v>
          </cell>
          <cell r="D25">
            <v>20.23</v>
          </cell>
          <cell r="E25">
            <v>20.329999999999998</v>
          </cell>
          <cell r="F25">
            <v>20.43</v>
          </cell>
          <cell r="G25">
            <v>20.69</v>
          </cell>
          <cell r="H25">
            <v>21.2</v>
          </cell>
          <cell r="I25">
            <v>21.62</v>
          </cell>
          <cell r="J25">
            <v>22.05</v>
          </cell>
          <cell r="K25">
            <v>22.35</v>
          </cell>
          <cell r="L25">
            <v>22.35</v>
          </cell>
          <cell r="M25">
            <v>22.57</v>
          </cell>
          <cell r="N25">
            <v>22.8</v>
          </cell>
          <cell r="O25">
            <v>23.03</v>
          </cell>
          <cell r="P25">
            <v>25.1</v>
          </cell>
          <cell r="Q25">
            <v>25.6</v>
          </cell>
          <cell r="R25">
            <v>26.06</v>
          </cell>
        </row>
        <row r="26">
          <cell r="A26" t="str">
            <v>Stores Technician 3</v>
          </cell>
          <cell r="B26" t="str">
            <v>38U-3</v>
          </cell>
          <cell r="M26">
            <v>24.44</v>
          </cell>
          <cell r="N26">
            <v>24.68</v>
          </cell>
          <cell r="O26">
            <v>24.93</v>
          </cell>
          <cell r="P26">
            <v>27.17</v>
          </cell>
          <cell r="Q26">
            <v>27.71</v>
          </cell>
          <cell r="R26">
            <v>28.21</v>
          </cell>
        </row>
        <row r="27">
          <cell r="A27" t="str">
            <v>Stores Technician 4</v>
          </cell>
          <cell r="B27" t="str">
            <v>38U-4</v>
          </cell>
          <cell r="C27">
            <v>23.28</v>
          </cell>
          <cell r="D27">
            <v>23.39</v>
          </cell>
          <cell r="E27">
            <v>23.51</v>
          </cell>
          <cell r="F27">
            <v>23.62</v>
          </cell>
          <cell r="G27">
            <v>23.92</v>
          </cell>
          <cell r="H27">
            <v>24.51</v>
          </cell>
          <cell r="I27">
            <v>25</v>
          </cell>
          <cell r="J27">
            <v>25.5</v>
          </cell>
          <cell r="K27">
            <v>25.84</v>
          </cell>
          <cell r="L27">
            <v>25.84</v>
          </cell>
          <cell r="M27">
            <v>26.1</v>
          </cell>
          <cell r="N27">
            <v>26.36</v>
          </cell>
          <cell r="O27">
            <v>26.62</v>
          </cell>
          <cell r="P27">
            <v>29.02</v>
          </cell>
          <cell r="Q27">
            <v>29.6</v>
          </cell>
          <cell r="R27">
            <v>30.13</v>
          </cell>
        </row>
        <row r="28">
          <cell r="A28" t="str">
            <v>Veterinary Technologist 1</v>
          </cell>
          <cell r="B28" t="str">
            <v>01U-1</v>
          </cell>
          <cell r="C28">
            <v>24.08</v>
          </cell>
          <cell r="D28">
            <v>24.2</v>
          </cell>
          <cell r="E28">
            <v>24.32</v>
          </cell>
          <cell r="F28">
            <v>24.44</v>
          </cell>
          <cell r="G28">
            <v>24.75</v>
          </cell>
          <cell r="H28">
            <v>25.36</v>
          </cell>
          <cell r="I28">
            <v>25.87</v>
          </cell>
          <cell r="J28">
            <v>26.39</v>
          </cell>
          <cell r="K28">
            <v>26.74</v>
          </cell>
          <cell r="L28">
            <v>26.74</v>
          </cell>
          <cell r="M28">
            <v>27.01</v>
          </cell>
          <cell r="N28">
            <v>27.28</v>
          </cell>
          <cell r="O28">
            <v>27.55</v>
          </cell>
          <cell r="P28">
            <v>30.03</v>
          </cell>
          <cell r="Q28">
            <v>30.63</v>
          </cell>
          <cell r="R28">
            <v>31.18</v>
          </cell>
        </row>
        <row r="29">
          <cell r="A29" t="str">
            <v>Veterinary Technologist 2</v>
          </cell>
          <cell r="B29" t="str">
            <v>01U-2</v>
          </cell>
          <cell r="C29">
            <v>26.04</v>
          </cell>
          <cell r="D29">
            <v>26.17</v>
          </cell>
          <cell r="E29">
            <v>26.3</v>
          </cell>
          <cell r="F29">
            <v>26.43</v>
          </cell>
          <cell r="G29">
            <v>26.76</v>
          </cell>
          <cell r="H29">
            <v>27.42</v>
          </cell>
          <cell r="I29">
            <v>27.97</v>
          </cell>
          <cell r="J29">
            <v>28.53</v>
          </cell>
          <cell r="K29">
            <v>28.91</v>
          </cell>
          <cell r="L29">
            <v>28.91</v>
          </cell>
          <cell r="M29">
            <v>29.2</v>
          </cell>
          <cell r="N29">
            <v>29.49</v>
          </cell>
          <cell r="O29">
            <v>29.78</v>
          </cell>
          <cell r="P29">
            <v>32.46</v>
          </cell>
          <cell r="Q29">
            <v>33.11</v>
          </cell>
          <cell r="R29">
            <v>33.71</v>
          </cell>
        </row>
        <row r="30">
          <cell r="A30" t="str">
            <v>Veterinary Technologist 3</v>
          </cell>
          <cell r="B30" t="str">
            <v>01U-3</v>
          </cell>
          <cell r="C30">
            <v>27.35</v>
          </cell>
          <cell r="D30">
            <v>27.48</v>
          </cell>
          <cell r="E30">
            <v>27.62</v>
          </cell>
          <cell r="F30">
            <v>27.75</v>
          </cell>
          <cell r="G30">
            <v>28.1</v>
          </cell>
          <cell r="H30">
            <v>28.79</v>
          </cell>
          <cell r="I30">
            <v>29.37</v>
          </cell>
          <cell r="J30">
            <v>29.96</v>
          </cell>
          <cell r="K30">
            <v>30.36</v>
          </cell>
          <cell r="L30">
            <v>30.36</v>
          </cell>
          <cell r="M30">
            <v>30.66</v>
          </cell>
          <cell r="N30">
            <v>30.97</v>
          </cell>
          <cell r="O30">
            <v>31.28</v>
          </cell>
          <cell r="P30">
            <v>34.1</v>
          </cell>
          <cell r="Q30">
            <v>34.78</v>
          </cell>
          <cell r="R30">
            <v>35.409999999999997</v>
          </cell>
        </row>
        <row r="31">
          <cell r="A31" t="str">
            <v>Veterinary Technologist 4</v>
          </cell>
          <cell r="B31" t="str">
            <v>01U-4</v>
          </cell>
          <cell r="C31">
            <v>27.7</v>
          </cell>
          <cell r="D31">
            <v>27.84</v>
          </cell>
          <cell r="E31">
            <v>27.98</v>
          </cell>
          <cell r="F31">
            <v>28.12</v>
          </cell>
          <cell r="G31">
            <v>28.47</v>
          </cell>
          <cell r="H31">
            <v>29.17</v>
          </cell>
          <cell r="I31">
            <v>29.75</v>
          </cell>
          <cell r="J31">
            <v>30.35</v>
          </cell>
          <cell r="K31">
            <v>30.75</v>
          </cell>
          <cell r="L31">
            <v>30.75</v>
          </cell>
          <cell r="M31">
            <v>31.06</v>
          </cell>
          <cell r="N31">
            <v>31.37</v>
          </cell>
          <cell r="O31">
            <v>31.68</v>
          </cell>
          <cell r="P31">
            <v>34.53</v>
          </cell>
          <cell r="Q31">
            <v>35.22</v>
          </cell>
          <cell r="R31">
            <v>35.85</v>
          </cell>
        </row>
        <row r="32">
          <cell r="A32" t="str">
            <v>Working Foreperson - Caretaking</v>
          </cell>
          <cell r="B32" t="str">
            <v>53U</v>
          </cell>
          <cell r="C32">
            <v>22.16</v>
          </cell>
          <cell r="D32">
            <v>22.27</v>
          </cell>
          <cell r="E32">
            <v>22.38</v>
          </cell>
          <cell r="F32">
            <v>22.49</v>
          </cell>
          <cell r="G32">
            <v>22.77</v>
          </cell>
          <cell r="H32">
            <v>23.33</v>
          </cell>
          <cell r="I32">
            <v>23.8</v>
          </cell>
          <cell r="J32">
            <v>24.28</v>
          </cell>
          <cell r="K32">
            <v>24.6</v>
          </cell>
          <cell r="L32">
            <v>24.6</v>
          </cell>
          <cell r="M32">
            <v>24.85</v>
          </cell>
          <cell r="N32">
            <v>25.1</v>
          </cell>
          <cell r="O32">
            <v>25.35</v>
          </cell>
          <cell r="P32">
            <v>27.63</v>
          </cell>
          <cell r="Q32">
            <v>28.18</v>
          </cell>
          <cell r="R32">
            <v>28.69</v>
          </cell>
        </row>
        <row r="33">
          <cell r="A33" t="str">
            <v>Working Foreperson - Grounds</v>
          </cell>
          <cell r="B33" t="str">
            <v>50U</v>
          </cell>
          <cell r="G33">
            <v>26.3</v>
          </cell>
          <cell r="H33">
            <v>26.94</v>
          </cell>
          <cell r="I33">
            <v>27.48</v>
          </cell>
          <cell r="J33">
            <v>28.03</v>
          </cell>
          <cell r="K33">
            <v>28.41</v>
          </cell>
          <cell r="L33">
            <v>28.41</v>
          </cell>
          <cell r="M33">
            <v>28.69</v>
          </cell>
          <cell r="N33">
            <v>28.98</v>
          </cell>
          <cell r="O33">
            <v>29.27</v>
          </cell>
          <cell r="P33">
            <v>31.9</v>
          </cell>
          <cell r="Q33">
            <v>32.54</v>
          </cell>
          <cell r="R33">
            <v>33.130000000000003</v>
          </cell>
        </row>
      </sheetData>
      <sheetData sheetId="13" refreshError="1"/>
      <sheetData sheetId="14" refreshError="1"/>
      <sheetData sheetId="15" refreshError="1"/>
      <sheetData sheetId="16">
        <row r="1">
          <cell r="A1" t="str">
            <v>OPSEU Pay Grid</v>
          </cell>
          <cell r="B1" t="str">
            <v>Classification</v>
          </cell>
          <cell r="C1">
            <v>41456</v>
          </cell>
          <cell r="D1">
            <v>41821</v>
          </cell>
          <cell r="E1">
            <v>42186</v>
          </cell>
          <cell r="F1">
            <v>42552</v>
          </cell>
          <cell r="G1">
            <v>42917</v>
          </cell>
          <cell r="H1">
            <v>43282</v>
          </cell>
          <cell r="I1">
            <v>43313</v>
          </cell>
          <cell r="J1" t="str">
            <v>1-Jul-19*</v>
          </cell>
          <cell r="K1">
            <v>43647</v>
          </cell>
          <cell r="L1">
            <v>44013</v>
          </cell>
          <cell r="M1">
            <v>44317</v>
          </cell>
          <cell r="N1">
            <v>44378</v>
          </cell>
          <cell r="O1">
            <v>44743</v>
          </cell>
          <cell r="P1">
            <v>45108</v>
          </cell>
          <cell r="Q1">
            <v>45474</v>
          </cell>
          <cell r="R1">
            <v>45839</v>
          </cell>
        </row>
        <row r="2">
          <cell r="C2">
            <v>1.4999999999999999E-2</v>
          </cell>
          <cell r="D2">
            <v>1.4999999999999999E-2</v>
          </cell>
          <cell r="E2">
            <v>1.6E-2</v>
          </cell>
          <cell r="F2">
            <v>1.7500000000000002E-2</v>
          </cell>
          <cell r="G2">
            <v>2.5000000000000001E-2</v>
          </cell>
          <cell r="H2">
            <v>0.02</v>
          </cell>
          <cell r="I2">
            <v>7.8E-2</v>
          </cell>
          <cell r="J2">
            <v>0.02</v>
          </cell>
          <cell r="K2">
            <v>2.1100000000000001E-2</v>
          </cell>
          <cell r="L2">
            <v>0</v>
          </cell>
          <cell r="M2">
            <v>0.01</v>
          </cell>
          <cell r="N2">
            <v>0.01</v>
          </cell>
          <cell r="O2">
            <v>0.01</v>
          </cell>
          <cell r="P2">
            <v>0.09</v>
          </cell>
          <cell r="Q2">
            <v>0.02</v>
          </cell>
          <cell r="R2">
            <v>1.7999999999999999E-2</v>
          </cell>
        </row>
        <row r="3">
          <cell r="A3" t="str">
            <v>1st Class Constable</v>
          </cell>
          <cell r="B3" t="str">
            <v>01U - 01</v>
          </cell>
          <cell r="C3">
            <v>31.88</v>
          </cell>
          <cell r="D3">
            <v>32.36</v>
          </cell>
          <cell r="E3">
            <v>32.880000000000003</v>
          </cell>
          <cell r="F3">
            <v>33.46</v>
          </cell>
          <cell r="G3">
            <v>34.299999999999997</v>
          </cell>
          <cell r="H3">
            <v>34.99</v>
          </cell>
          <cell r="I3">
            <v>37.72</v>
          </cell>
          <cell r="J3">
            <v>38.47</v>
          </cell>
          <cell r="K3">
            <v>38.520000000000003</v>
          </cell>
          <cell r="L3">
            <v>38.520000000000003</v>
          </cell>
          <cell r="M3">
            <v>38.909999999999997</v>
          </cell>
          <cell r="N3">
            <v>39.299999999999997</v>
          </cell>
          <cell r="O3">
            <v>39.69</v>
          </cell>
          <cell r="P3">
            <v>43.26</v>
          </cell>
          <cell r="Q3">
            <v>44.13</v>
          </cell>
          <cell r="R3">
            <v>44.92</v>
          </cell>
        </row>
        <row r="4">
          <cell r="A4" t="str">
            <v>2nd Class Constable</v>
          </cell>
          <cell r="B4" t="str">
            <v>01U - 02</v>
          </cell>
          <cell r="C4">
            <v>30.3</v>
          </cell>
          <cell r="D4">
            <v>30.75</v>
          </cell>
          <cell r="E4">
            <v>31.24</v>
          </cell>
          <cell r="F4">
            <v>31.79</v>
          </cell>
          <cell r="G4">
            <v>32.58</v>
          </cell>
          <cell r="H4">
            <v>33.229999999999997</v>
          </cell>
          <cell r="I4">
            <v>35.83</v>
          </cell>
          <cell r="J4">
            <v>36.549999999999997</v>
          </cell>
          <cell r="K4">
            <v>36.590000000000003</v>
          </cell>
          <cell r="L4">
            <v>36.590000000000003</v>
          </cell>
          <cell r="M4">
            <v>36.96</v>
          </cell>
          <cell r="N4">
            <v>37.33</v>
          </cell>
          <cell r="O4">
            <v>37.700000000000003</v>
          </cell>
          <cell r="P4">
            <v>41.09</v>
          </cell>
          <cell r="Q4">
            <v>41.91</v>
          </cell>
          <cell r="R4">
            <v>42.66</v>
          </cell>
        </row>
        <row r="5">
          <cell r="A5" t="str">
            <v>3rd Class Constable</v>
          </cell>
          <cell r="B5" t="str">
            <v>01U - 03</v>
          </cell>
          <cell r="C5">
            <v>26.92</v>
          </cell>
          <cell r="D5">
            <v>27.32</v>
          </cell>
          <cell r="E5">
            <v>27.76</v>
          </cell>
          <cell r="F5">
            <v>28.25</v>
          </cell>
          <cell r="G5">
            <v>28.96</v>
          </cell>
          <cell r="H5">
            <v>29.54</v>
          </cell>
          <cell r="I5">
            <v>31.84</v>
          </cell>
          <cell r="J5">
            <v>32.479999999999997</v>
          </cell>
          <cell r="K5">
            <v>32.51</v>
          </cell>
          <cell r="L5">
            <v>32.51</v>
          </cell>
          <cell r="M5">
            <v>32.840000000000003</v>
          </cell>
          <cell r="N5">
            <v>33.17</v>
          </cell>
          <cell r="O5">
            <v>33.5</v>
          </cell>
          <cell r="P5">
            <v>36.520000000000003</v>
          </cell>
          <cell r="Q5">
            <v>37.25</v>
          </cell>
          <cell r="R5">
            <v>37.92</v>
          </cell>
        </row>
        <row r="6">
          <cell r="A6" t="str">
            <v>4th Class Constable</v>
          </cell>
          <cell r="B6" t="str">
            <v>01U - 04</v>
          </cell>
          <cell r="C6">
            <v>23.68</v>
          </cell>
          <cell r="D6">
            <v>24.04</v>
          </cell>
          <cell r="E6">
            <v>24.42</v>
          </cell>
          <cell r="F6">
            <v>24.85</v>
          </cell>
          <cell r="G6">
            <v>25.47</v>
          </cell>
          <cell r="H6">
            <v>25.98</v>
          </cell>
          <cell r="I6">
            <v>28.01</v>
          </cell>
          <cell r="J6">
            <v>28.57</v>
          </cell>
          <cell r="K6">
            <v>28.6</v>
          </cell>
          <cell r="L6">
            <v>28.6</v>
          </cell>
          <cell r="M6">
            <v>28.89</v>
          </cell>
          <cell r="N6">
            <v>29.18</v>
          </cell>
          <cell r="O6">
            <v>29.47</v>
          </cell>
          <cell r="P6">
            <v>32.119999999999997</v>
          </cell>
          <cell r="Q6">
            <v>32.76</v>
          </cell>
          <cell r="R6">
            <v>33.35</v>
          </cell>
        </row>
        <row r="7">
          <cell r="A7" t="str">
            <v>Corporal</v>
          </cell>
          <cell r="B7" t="str">
            <v>02U</v>
          </cell>
          <cell r="C7">
            <v>33.75</v>
          </cell>
          <cell r="D7">
            <v>34.26</v>
          </cell>
          <cell r="E7">
            <v>34.81</v>
          </cell>
          <cell r="F7">
            <v>35.42</v>
          </cell>
          <cell r="G7">
            <v>36.31</v>
          </cell>
          <cell r="H7">
            <v>37.04</v>
          </cell>
          <cell r="I7">
            <v>39.92</v>
          </cell>
          <cell r="J7">
            <v>40.72</v>
          </cell>
          <cell r="K7">
            <v>40.76</v>
          </cell>
          <cell r="L7">
            <v>40.76</v>
          </cell>
          <cell r="M7">
            <v>41.17</v>
          </cell>
          <cell r="N7">
            <v>41.58</v>
          </cell>
          <cell r="O7">
            <v>42</v>
          </cell>
          <cell r="P7">
            <v>45.78</v>
          </cell>
          <cell r="Q7">
            <v>46.7</v>
          </cell>
          <cell r="R7">
            <v>47.54</v>
          </cell>
        </row>
        <row r="20">
          <cell r="A20" t="str">
            <v>OPSEU Pay in Lieu</v>
          </cell>
          <cell r="C20">
            <v>41456</v>
          </cell>
          <cell r="D20">
            <v>41821</v>
          </cell>
          <cell r="E20">
            <v>42186</v>
          </cell>
          <cell r="F20">
            <v>42552</v>
          </cell>
          <cell r="G20">
            <v>42917</v>
          </cell>
          <cell r="H20">
            <v>43282</v>
          </cell>
          <cell r="I20">
            <v>43313</v>
          </cell>
          <cell r="J20" t="str">
            <v>1-Jul-19*</v>
          </cell>
          <cell r="K20">
            <v>43647</v>
          </cell>
          <cell r="L20">
            <v>44013</v>
          </cell>
          <cell r="M20">
            <v>44317</v>
          </cell>
          <cell r="N20">
            <v>44378</v>
          </cell>
          <cell r="O20">
            <v>44743</v>
          </cell>
          <cell r="P20">
            <v>45108</v>
          </cell>
          <cell r="Q20">
            <v>45474</v>
          </cell>
          <cell r="R20">
            <v>45839</v>
          </cell>
        </row>
        <row r="21">
          <cell r="A21" t="str">
            <v>Stat Holidays</v>
          </cell>
          <cell r="B21">
            <v>42917</v>
          </cell>
          <cell r="D21">
            <v>343.07</v>
          </cell>
          <cell r="E21">
            <v>348.22</v>
          </cell>
          <cell r="F21">
            <v>355</v>
          </cell>
          <cell r="G21">
            <v>360</v>
          </cell>
          <cell r="H21">
            <v>744</v>
          </cell>
          <cell r="J21">
            <v>396</v>
          </cell>
          <cell r="K21">
            <v>396</v>
          </cell>
          <cell r="L21">
            <v>396</v>
          </cell>
          <cell r="M21">
            <v>396</v>
          </cell>
          <cell r="N21">
            <v>400</v>
          </cell>
          <cell r="O21">
            <v>404</v>
          </cell>
          <cell r="P21">
            <v>440.5</v>
          </cell>
          <cell r="Q21">
            <v>449</v>
          </cell>
          <cell r="R21">
            <v>457</v>
          </cell>
        </row>
        <row r="22">
          <cell r="B22">
            <v>43070</v>
          </cell>
          <cell r="D22">
            <v>348.22</v>
          </cell>
          <cell r="E22">
            <v>355</v>
          </cell>
          <cell r="F22">
            <v>360</v>
          </cell>
          <cell r="H22">
            <v>396</v>
          </cell>
          <cell r="J22">
            <v>396</v>
          </cell>
          <cell r="K22">
            <v>396</v>
          </cell>
          <cell r="L22">
            <v>396</v>
          </cell>
          <cell r="M22">
            <v>396</v>
          </cell>
          <cell r="N22">
            <v>400</v>
          </cell>
          <cell r="O22">
            <v>404</v>
          </cell>
          <cell r="P22">
            <v>440.5</v>
          </cell>
          <cell r="Q22">
            <v>449</v>
          </cell>
          <cell r="R22">
            <v>457</v>
          </cell>
        </row>
        <row r="23">
          <cell r="A23" t="str">
            <v>Shift Premium</v>
          </cell>
          <cell r="B23">
            <v>42917</v>
          </cell>
          <cell r="D23">
            <v>475</v>
          </cell>
          <cell r="E23">
            <v>475</v>
          </cell>
          <cell r="F23">
            <v>475</v>
          </cell>
          <cell r="G23">
            <v>475</v>
          </cell>
          <cell r="H23">
            <v>950</v>
          </cell>
          <cell r="J23">
            <v>475</v>
          </cell>
          <cell r="K23">
            <v>475</v>
          </cell>
          <cell r="L23">
            <v>475</v>
          </cell>
          <cell r="M23">
            <v>475</v>
          </cell>
          <cell r="N23">
            <v>475</v>
          </cell>
          <cell r="O23">
            <v>475</v>
          </cell>
          <cell r="P23">
            <v>538</v>
          </cell>
          <cell r="Q23">
            <v>538</v>
          </cell>
          <cell r="R23">
            <v>538</v>
          </cell>
        </row>
        <row r="24">
          <cell r="B24">
            <v>43070</v>
          </cell>
          <cell r="D24">
            <v>475</v>
          </cell>
          <cell r="E24">
            <v>475</v>
          </cell>
          <cell r="F24">
            <v>475</v>
          </cell>
          <cell r="H24">
            <v>475</v>
          </cell>
          <cell r="J24">
            <v>475</v>
          </cell>
          <cell r="K24">
            <v>475</v>
          </cell>
          <cell r="L24">
            <v>475</v>
          </cell>
          <cell r="M24">
            <v>475</v>
          </cell>
          <cell r="N24">
            <v>475</v>
          </cell>
          <cell r="O24">
            <v>475</v>
          </cell>
          <cell r="P24">
            <v>538</v>
          </cell>
          <cell r="Q24">
            <v>538</v>
          </cell>
          <cell r="R24">
            <v>538</v>
          </cell>
        </row>
        <row r="25">
          <cell r="D25">
            <v>1641.29</v>
          </cell>
          <cell r="E25">
            <v>1653.22</v>
          </cell>
          <cell r="F25">
            <v>1665</v>
          </cell>
          <cell r="G25">
            <v>835</v>
          </cell>
          <cell r="H25">
            <v>2565</v>
          </cell>
          <cell r="I25">
            <v>0</v>
          </cell>
          <cell r="J25">
            <v>1742</v>
          </cell>
          <cell r="K25">
            <v>1742</v>
          </cell>
          <cell r="L25">
            <v>1742</v>
          </cell>
          <cell r="M25">
            <v>1742</v>
          </cell>
          <cell r="N25">
            <v>1750</v>
          </cell>
          <cell r="O25">
            <v>1758</v>
          </cell>
          <cell r="P25">
            <v>1957</v>
          </cell>
          <cell r="Q25">
            <v>1974</v>
          </cell>
          <cell r="R25">
            <v>1990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tm.utoronto.ca/business-services/financial-resources" TargetMode="External"/><Relationship Id="rId2" Type="http://schemas.openxmlformats.org/officeDocument/2006/relationships/hyperlink" Target="http://www.utm.utoronto.ca/business-services/financial-resources" TargetMode="External"/><Relationship Id="rId1" Type="http://schemas.openxmlformats.org/officeDocument/2006/relationships/hyperlink" Target="http://www.utm.utoronto.ca/business-services/utm-forms-template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agreements.hrandequity.utoronto.ca/" TargetMode="External"/><Relationship Id="rId2" Type="http://schemas.openxmlformats.org/officeDocument/2006/relationships/hyperlink" Target="http://agreements.hrandequity.utoronto.ca/" TargetMode="External"/><Relationship Id="rId1" Type="http://schemas.openxmlformats.org/officeDocument/2006/relationships/hyperlink" Target="https://memos.provost.utoronto.ca/implementation-of-additional-salary-increases-for-faculty-librarians-for-the-period-july-1-2022-to-june-30-2023-following-interest-arbitration-award-pdadc-11/?utm_source=mailpoet&amp;utm_medium=email&amp;utm_campaign=PWD10062023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zoomScaleNormal="100" workbookViewId="0">
      <selection activeCell="P18" sqref="P18"/>
    </sheetView>
  </sheetViews>
  <sheetFormatPr defaultColWidth="11.42578125" defaultRowHeight="11.25"/>
  <cols>
    <col min="1" max="1" width="11.28515625" style="2" bestFit="1" customWidth="1"/>
    <col min="2" max="2" width="14.5703125" style="2" customWidth="1"/>
    <col min="3" max="3" width="8.5703125" style="2" customWidth="1"/>
    <col min="4" max="4" width="10.42578125" style="2" customWidth="1"/>
    <col min="5" max="5" width="18.42578125" style="2" customWidth="1"/>
    <col min="6" max="6" width="18.140625" style="2" customWidth="1"/>
    <col min="7" max="7" width="14.42578125" style="2" customWidth="1"/>
    <col min="8" max="10" width="15.7109375" style="2" customWidth="1"/>
    <col min="11" max="11" width="34.28515625" style="2" customWidth="1"/>
    <col min="12" max="12" width="11.42578125" style="2" customWidth="1"/>
    <col min="13" max="13" width="17.85546875" style="2" customWidth="1"/>
    <col min="14" max="50" width="11.42578125" style="2" customWidth="1"/>
    <col min="51" max="257" width="11.42578125" style="2"/>
    <col min="258" max="258" width="18.140625" style="2" customWidth="1"/>
    <col min="259" max="259" width="6.42578125" style="2" bestFit="1" customWidth="1"/>
    <col min="260" max="260" width="10.42578125" style="2" customWidth="1"/>
    <col min="261" max="261" width="18.42578125" style="2" customWidth="1"/>
    <col min="262" max="262" width="15.28515625" style="2" customWidth="1"/>
    <col min="263" max="263" width="14.42578125" style="2" customWidth="1"/>
    <col min="264" max="265" width="19.85546875" style="2" customWidth="1"/>
    <col min="266" max="266" width="17.140625" style="2" customWidth="1"/>
    <col min="267" max="267" width="34.28515625" style="2" customWidth="1"/>
    <col min="268" max="306" width="11.42578125" style="2" customWidth="1"/>
    <col min="307" max="513" width="11.42578125" style="2"/>
    <col min="514" max="514" width="18.140625" style="2" customWidth="1"/>
    <col min="515" max="515" width="6.42578125" style="2" bestFit="1" customWidth="1"/>
    <col min="516" max="516" width="10.42578125" style="2" customWidth="1"/>
    <col min="517" max="517" width="18.42578125" style="2" customWidth="1"/>
    <col min="518" max="518" width="15.28515625" style="2" customWidth="1"/>
    <col min="519" max="519" width="14.42578125" style="2" customWidth="1"/>
    <col min="520" max="521" width="19.85546875" style="2" customWidth="1"/>
    <col min="522" max="522" width="17.140625" style="2" customWidth="1"/>
    <col min="523" max="523" width="34.28515625" style="2" customWidth="1"/>
    <col min="524" max="562" width="11.42578125" style="2" customWidth="1"/>
    <col min="563" max="769" width="11.42578125" style="2"/>
    <col min="770" max="770" width="18.140625" style="2" customWidth="1"/>
    <col min="771" max="771" width="6.42578125" style="2" bestFit="1" customWidth="1"/>
    <col min="772" max="772" width="10.42578125" style="2" customWidth="1"/>
    <col min="773" max="773" width="18.42578125" style="2" customWidth="1"/>
    <col min="774" max="774" width="15.28515625" style="2" customWidth="1"/>
    <col min="775" max="775" width="14.42578125" style="2" customWidth="1"/>
    <col min="776" max="777" width="19.85546875" style="2" customWidth="1"/>
    <col min="778" max="778" width="17.140625" style="2" customWidth="1"/>
    <col min="779" max="779" width="34.28515625" style="2" customWidth="1"/>
    <col min="780" max="818" width="11.42578125" style="2" customWidth="1"/>
    <col min="819" max="1025" width="11.42578125" style="2"/>
    <col min="1026" max="1026" width="18.140625" style="2" customWidth="1"/>
    <col min="1027" max="1027" width="6.42578125" style="2" bestFit="1" customWidth="1"/>
    <col min="1028" max="1028" width="10.42578125" style="2" customWidth="1"/>
    <col min="1029" max="1029" width="18.42578125" style="2" customWidth="1"/>
    <col min="1030" max="1030" width="15.28515625" style="2" customWidth="1"/>
    <col min="1031" max="1031" width="14.42578125" style="2" customWidth="1"/>
    <col min="1032" max="1033" width="19.85546875" style="2" customWidth="1"/>
    <col min="1034" max="1034" width="17.140625" style="2" customWidth="1"/>
    <col min="1035" max="1035" width="34.28515625" style="2" customWidth="1"/>
    <col min="1036" max="1074" width="11.42578125" style="2" customWidth="1"/>
    <col min="1075" max="1281" width="11.42578125" style="2"/>
    <col min="1282" max="1282" width="18.140625" style="2" customWidth="1"/>
    <col min="1283" max="1283" width="6.42578125" style="2" bestFit="1" customWidth="1"/>
    <col min="1284" max="1284" width="10.42578125" style="2" customWidth="1"/>
    <col min="1285" max="1285" width="18.42578125" style="2" customWidth="1"/>
    <col min="1286" max="1286" width="15.28515625" style="2" customWidth="1"/>
    <col min="1287" max="1287" width="14.42578125" style="2" customWidth="1"/>
    <col min="1288" max="1289" width="19.85546875" style="2" customWidth="1"/>
    <col min="1290" max="1290" width="17.140625" style="2" customWidth="1"/>
    <col min="1291" max="1291" width="34.28515625" style="2" customWidth="1"/>
    <col min="1292" max="1330" width="11.42578125" style="2" customWidth="1"/>
    <col min="1331" max="1537" width="11.42578125" style="2"/>
    <col min="1538" max="1538" width="18.140625" style="2" customWidth="1"/>
    <col min="1539" max="1539" width="6.42578125" style="2" bestFit="1" customWidth="1"/>
    <col min="1540" max="1540" width="10.42578125" style="2" customWidth="1"/>
    <col min="1541" max="1541" width="18.42578125" style="2" customWidth="1"/>
    <col min="1542" max="1542" width="15.28515625" style="2" customWidth="1"/>
    <col min="1543" max="1543" width="14.42578125" style="2" customWidth="1"/>
    <col min="1544" max="1545" width="19.85546875" style="2" customWidth="1"/>
    <col min="1546" max="1546" width="17.140625" style="2" customWidth="1"/>
    <col min="1547" max="1547" width="34.28515625" style="2" customWidth="1"/>
    <col min="1548" max="1586" width="11.42578125" style="2" customWidth="1"/>
    <col min="1587" max="1793" width="11.42578125" style="2"/>
    <col min="1794" max="1794" width="18.140625" style="2" customWidth="1"/>
    <col min="1795" max="1795" width="6.42578125" style="2" bestFit="1" customWidth="1"/>
    <col min="1796" max="1796" width="10.42578125" style="2" customWidth="1"/>
    <col min="1797" max="1797" width="18.42578125" style="2" customWidth="1"/>
    <col min="1798" max="1798" width="15.28515625" style="2" customWidth="1"/>
    <col min="1799" max="1799" width="14.42578125" style="2" customWidth="1"/>
    <col min="1800" max="1801" width="19.85546875" style="2" customWidth="1"/>
    <col min="1802" max="1802" width="17.140625" style="2" customWidth="1"/>
    <col min="1803" max="1803" width="34.28515625" style="2" customWidth="1"/>
    <col min="1804" max="1842" width="11.42578125" style="2" customWidth="1"/>
    <col min="1843" max="2049" width="11.42578125" style="2"/>
    <col min="2050" max="2050" width="18.140625" style="2" customWidth="1"/>
    <col min="2051" max="2051" width="6.42578125" style="2" bestFit="1" customWidth="1"/>
    <col min="2052" max="2052" width="10.42578125" style="2" customWidth="1"/>
    <col min="2053" max="2053" width="18.42578125" style="2" customWidth="1"/>
    <col min="2054" max="2054" width="15.28515625" style="2" customWidth="1"/>
    <col min="2055" max="2055" width="14.42578125" style="2" customWidth="1"/>
    <col min="2056" max="2057" width="19.85546875" style="2" customWidth="1"/>
    <col min="2058" max="2058" width="17.140625" style="2" customWidth="1"/>
    <col min="2059" max="2059" width="34.28515625" style="2" customWidth="1"/>
    <col min="2060" max="2098" width="11.42578125" style="2" customWidth="1"/>
    <col min="2099" max="2305" width="11.42578125" style="2"/>
    <col min="2306" max="2306" width="18.140625" style="2" customWidth="1"/>
    <col min="2307" max="2307" width="6.42578125" style="2" bestFit="1" customWidth="1"/>
    <col min="2308" max="2308" width="10.42578125" style="2" customWidth="1"/>
    <col min="2309" max="2309" width="18.42578125" style="2" customWidth="1"/>
    <col min="2310" max="2310" width="15.28515625" style="2" customWidth="1"/>
    <col min="2311" max="2311" width="14.42578125" style="2" customWidth="1"/>
    <col min="2312" max="2313" width="19.85546875" style="2" customWidth="1"/>
    <col min="2314" max="2314" width="17.140625" style="2" customWidth="1"/>
    <col min="2315" max="2315" width="34.28515625" style="2" customWidth="1"/>
    <col min="2316" max="2354" width="11.42578125" style="2" customWidth="1"/>
    <col min="2355" max="2561" width="11.42578125" style="2"/>
    <col min="2562" max="2562" width="18.140625" style="2" customWidth="1"/>
    <col min="2563" max="2563" width="6.42578125" style="2" bestFit="1" customWidth="1"/>
    <col min="2564" max="2564" width="10.42578125" style="2" customWidth="1"/>
    <col min="2565" max="2565" width="18.42578125" style="2" customWidth="1"/>
    <col min="2566" max="2566" width="15.28515625" style="2" customWidth="1"/>
    <col min="2567" max="2567" width="14.42578125" style="2" customWidth="1"/>
    <col min="2568" max="2569" width="19.85546875" style="2" customWidth="1"/>
    <col min="2570" max="2570" width="17.140625" style="2" customWidth="1"/>
    <col min="2571" max="2571" width="34.28515625" style="2" customWidth="1"/>
    <col min="2572" max="2610" width="11.42578125" style="2" customWidth="1"/>
    <col min="2611" max="2817" width="11.42578125" style="2"/>
    <col min="2818" max="2818" width="18.140625" style="2" customWidth="1"/>
    <col min="2819" max="2819" width="6.42578125" style="2" bestFit="1" customWidth="1"/>
    <col min="2820" max="2820" width="10.42578125" style="2" customWidth="1"/>
    <col min="2821" max="2821" width="18.42578125" style="2" customWidth="1"/>
    <col min="2822" max="2822" width="15.28515625" style="2" customWidth="1"/>
    <col min="2823" max="2823" width="14.42578125" style="2" customWidth="1"/>
    <col min="2824" max="2825" width="19.85546875" style="2" customWidth="1"/>
    <col min="2826" max="2826" width="17.140625" style="2" customWidth="1"/>
    <col min="2827" max="2827" width="34.28515625" style="2" customWidth="1"/>
    <col min="2828" max="2866" width="11.42578125" style="2" customWidth="1"/>
    <col min="2867" max="3073" width="11.42578125" style="2"/>
    <col min="3074" max="3074" width="18.140625" style="2" customWidth="1"/>
    <col min="3075" max="3075" width="6.42578125" style="2" bestFit="1" customWidth="1"/>
    <col min="3076" max="3076" width="10.42578125" style="2" customWidth="1"/>
    <col min="3077" max="3077" width="18.42578125" style="2" customWidth="1"/>
    <col min="3078" max="3078" width="15.28515625" style="2" customWidth="1"/>
    <col min="3079" max="3079" width="14.42578125" style="2" customWidth="1"/>
    <col min="3080" max="3081" width="19.85546875" style="2" customWidth="1"/>
    <col min="3082" max="3082" width="17.140625" style="2" customWidth="1"/>
    <col min="3083" max="3083" width="34.28515625" style="2" customWidth="1"/>
    <col min="3084" max="3122" width="11.42578125" style="2" customWidth="1"/>
    <col min="3123" max="3329" width="11.42578125" style="2"/>
    <col min="3330" max="3330" width="18.140625" style="2" customWidth="1"/>
    <col min="3331" max="3331" width="6.42578125" style="2" bestFit="1" customWidth="1"/>
    <col min="3332" max="3332" width="10.42578125" style="2" customWidth="1"/>
    <col min="3333" max="3333" width="18.42578125" style="2" customWidth="1"/>
    <col min="3334" max="3334" width="15.28515625" style="2" customWidth="1"/>
    <col min="3335" max="3335" width="14.42578125" style="2" customWidth="1"/>
    <col min="3336" max="3337" width="19.85546875" style="2" customWidth="1"/>
    <col min="3338" max="3338" width="17.140625" style="2" customWidth="1"/>
    <col min="3339" max="3339" width="34.28515625" style="2" customWidth="1"/>
    <col min="3340" max="3378" width="11.42578125" style="2" customWidth="1"/>
    <col min="3379" max="3585" width="11.42578125" style="2"/>
    <col min="3586" max="3586" width="18.140625" style="2" customWidth="1"/>
    <col min="3587" max="3587" width="6.42578125" style="2" bestFit="1" customWidth="1"/>
    <col min="3588" max="3588" width="10.42578125" style="2" customWidth="1"/>
    <col min="3589" max="3589" width="18.42578125" style="2" customWidth="1"/>
    <col min="3590" max="3590" width="15.28515625" style="2" customWidth="1"/>
    <col min="3591" max="3591" width="14.42578125" style="2" customWidth="1"/>
    <col min="3592" max="3593" width="19.85546875" style="2" customWidth="1"/>
    <col min="3594" max="3594" width="17.140625" style="2" customWidth="1"/>
    <col min="3595" max="3595" width="34.28515625" style="2" customWidth="1"/>
    <col min="3596" max="3634" width="11.42578125" style="2" customWidth="1"/>
    <col min="3635" max="3841" width="11.42578125" style="2"/>
    <col min="3842" max="3842" width="18.140625" style="2" customWidth="1"/>
    <col min="3843" max="3843" width="6.42578125" style="2" bestFit="1" customWidth="1"/>
    <col min="3844" max="3844" width="10.42578125" style="2" customWidth="1"/>
    <col min="3845" max="3845" width="18.42578125" style="2" customWidth="1"/>
    <col min="3846" max="3846" width="15.28515625" style="2" customWidth="1"/>
    <col min="3847" max="3847" width="14.42578125" style="2" customWidth="1"/>
    <col min="3848" max="3849" width="19.85546875" style="2" customWidth="1"/>
    <col min="3850" max="3850" width="17.140625" style="2" customWidth="1"/>
    <col min="3851" max="3851" width="34.28515625" style="2" customWidth="1"/>
    <col min="3852" max="3890" width="11.42578125" style="2" customWidth="1"/>
    <col min="3891" max="4097" width="11.42578125" style="2"/>
    <col min="4098" max="4098" width="18.140625" style="2" customWidth="1"/>
    <col min="4099" max="4099" width="6.42578125" style="2" bestFit="1" customWidth="1"/>
    <col min="4100" max="4100" width="10.42578125" style="2" customWidth="1"/>
    <col min="4101" max="4101" width="18.42578125" style="2" customWidth="1"/>
    <col min="4102" max="4102" width="15.28515625" style="2" customWidth="1"/>
    <col min="4103" max="4103" width="14.42578125" style="2" customWidth="1"/>
    <col min="4104" max="4105" width="19.85546875" style="2" customWidth="1"/>
    <col min="4106" max="4106" width="17.140625" style="2" customWidth="1"/>
    <col min="4107" max="4107" width="34.28515625" style="2" customWidth="1"/>
    <col min="4108" max="4146" width="11.42578125" style="2" customWidth="1"/>
    <col min="4147" max="4353" width="11.42578125" style="2"/>
    <col min="4354" max="4354" width="18.140625" style="2" customWidth="1"/>
    <col min="4355" max="4355" width="6.42578125" style="2" bestFit="1" customWidth="1"/>
    <col min="4356" max="4356" width="10.42578125" style="2" customWidth="1"/>
    <col min="4357" max="4357" width="18.42578125" style="2" customWidth="1"/>
    <col min="4358" max="4358" width="15.28515625" style="2" customWidth="1"/>
    <col min="4359" max="4359" width="14.42578125" style="2" customWidth="1"/>
    <col min="4360" max="4361" width="19.85546875" style="2" customWidth="1"/>
    <col min="4362" max="4362" width="17.140625" style="2" customWidth="1"/>
    <col min="4363" max="4363" width="34.28515625" style="2" customWidth="1"/>
    <col min="4364" max="4402" width="11.42578125" style="2" customWidth="1"/>
    <col min="4403" max="4609" width="11.42578125" style="2"/>
    <col min="4610" max="4610" width="18.140625" style="2" customWidth="1"/>
    <col min="4611" max="4611" width="6.42578125" style="2" bestFit="1" customWidth="1"/>
    <col min="4612" max="4612" width="10.42578125" style="2" customWidth="1"/>
    <col min="4613" max="4613" width="18.42578125" style="2" customWidth="1"/>
    <col min="4614" max="4614" width="15.28515625" style="2" customWidth="1"/>
    <col min="4615" max="4615" width="14.42578125" style="2" customWidth="1"/>
    <col min="4616" max="4617" width="19.85546875" style="2" customWidth="1"/>
    <col min="4618" max="4618" width="17.140625" style="2" customWidth="1"/>
    <col min="4619" max="4619" width="34.28515625" style="2" customWidth="1"/>
    <col min="4620" max="4658" width="11.42578125" style="2" customWidth="1"/>
    <col min="4659" max="4865" width="11.42578125" style="2"/>
    <col min="4866" max="4866" width="18.140625" style="2" customWidth="1"/>
    <col min="4867" max="4867" width="6.42578125" style="2" bestFit="1" customWidth="1"/>
    <col min="4868" max="4868" width="10.42578125" style="2" customWidth="1"/>
    <col min="4869" max="4869" width="18.42578125" style="2" customWidth="1"/>
    <col min="4870" max="4870" width="15.28515625" style="2" customWidth="1"/>
    <col min="4871" max="4871" width="14.42578125" style="2" customWidth="1"/>
    <col min="4872" max="4873" width="19.85546875" style="2" customWidth="1"/>
    <col min="4874" max="4874" width="17.140625" style="2" customWidth="1"/>
    <col min="4875" max="4875" width="34.28515625" style="2" customWidth="1"/>
    <col min="4876" max="4914" width="11.42578125" style="2" customWidth="1"/>
    <col min="4915" max="5121" width="11.42578125" style="2"/>
    <col min="5122" max="5122" width="18.140625" style="2" customWidth="1"/>
    <col min="5123" max="5123" width="6.42578125" style="2" bestFit="1" customWidth="1"/>
    <col min="5124" max="5124" width="10.42578125" style="2" customWidth="1"/>
    <col min="5125" max="5125" width="18.42578125" style="2" customWidth="1"/>
    <col min="5126" max="5126" width="15.28515625" style="2" customWidth="1"/>
    <col min="5127" max="5127" width="14.42578125" style="2" customWidth="1"/>
    <col min="5128" max="5129" width="19.85546875" style="2" customWidth="1"/>
    <col min="5130" max="5130" width="17.140625" style="2" customWidth="1"/>
    <col min="5131" max="5131" width="34.28515625" style="2" customWidth="1"/>
    <col min="5132" max="5170" width="11.42578125" style="2" customWidth="1"/>
    <col min="5171" max="5377" width="11.42578125" style="2"/>
    <col min="5378" max="5378" width="18.140625" style="2" customWidth="1"/>
    <col min="5379" max="5379" width="6.42578125" style="2" bestFit="1" customWidth="1"/>
    <col min="5380" max="5380" width="10.42578125" style="2" customWidth="1"/>
    <col min="5381" max="5381" width="18.42578125" style="2" customWidth="1"/>
    <col min="5382" max="5382" width="15.28515625" style="2" customWidth="1"/>
    <col min="5383" max="5383" width="14.42578125" style="2" customWidth="1"/>
    <col min="5384" max="5385" width="19.85546875" style="2" customWidth="1"/>
    <col min="5386" max="5386" width="17.140625" style="2" customWidth="1"/>
    <col min="5387" max="5387" width="34.28515625" style="2" customWidth="1"/>
    <col min="5388" max="5426" width="11.42578125" style="2" customWidth="1"/>
    <col min="5427" max="5633" width="11.42578125" style="2"/>
    <col min="5634" max="5634" width="18.140625" style="2" customWidth="1"/>
    <col min="5635" max="5635" width="6.42578125" style="2" bestFit="1" customWidth="1"/>
    <col min="5636" max="5636" width="10.42578125" style="2" customWidth="1"/>
    <col min="5637" max="5637" width="18.42578125" style="2" customWidth="1"/>
    <col min="5638" max="5638" width="15.28515625" style="2" customWidth="1"/>
    <col min="5639" max="5639" width="14.42578125" style="2" customWidth="1"/>
    <col min="5640" max="5641" width="19.85546875" style="2" customWidth="1"/>
    <col min="5642" max="5642" width="17.140625" style="2" customWidth="1"/>
    <col min="5643" max="5643" width="34.28515625" style="2" customWidth="1"/>
    <col min="5644" max="5682" width="11.42578125" style="2" customWidth="1"/>
    <col min="5683" max="5889" width="11.42578125" style="2"/>
    <col min="5890" max="5890" width="18.140625" style="2" customWidth="1"/>
    <col min="5891" max="5891" width="6.42578125" style="2" bestFit="1" customWidth="1"/>
    <col min="5892" max="5892" width="10.42578125" style="2" customWidth="1"/>
    <col min="5893" max="5893" width="18.42578125" style="2" customWidth="1"/>
    <col min="5894" max="5894" width="15.28515625" style="2" customWidth="1"/>
    <col min="5895" max="5895" width="14.42578125" style="2" customWidth="1"/>
    <col min="5896" max="5897" width="19.85546875" style="2" customWidth="1"/>
    <col min="5898" max="5898" width="17.140625" style="2" customWidth="1"/>
    <col min="5899" max="5899" width="34.28515625" style="2" customWidth="1"/>
    <col min="5900" max="5938" width="11.42578125" style="2" customWidth="1"/>
    <col min="5939" max="6145" width="11.42578125" style="2"/>
    <col min="6146" max="6146" width="18.140625" style="2" customWidth="1"/>
    <col min="6147" max="6147" width="6.42578125" style="2" bestFit="1" customWidth="1"/>
    <col min="6148" max="6148" width="10.42578125" style="2" customWidth="1"/>
    <col min="6149" max="6149" width="18.42578125" style="2" customWidth="1"/>
    <col min="6150" max="6150" width="15.28515625" style="2" customWidth="1"/>
    <col min="6151" max="6151" width="14.42578125" style="2" customWidth="1"/>
    <col min="6152" max="6153" width="19.85546875" style="2" customWidth="1"/>
    <col min="6154" max="6154" width="17.140625" style="2" customWidth="1"/>
    <col min="6155" max="6155" width="34.28515625" style="2" customWidth="1"/>
    <col min="6156" max="6194" width="11.42578125" style="2" customWidth="1"/>
    <col min="6195" max="6401" width="11.42578125" style="2"/>
    <col min="6402" max="6402" width="18.140625" style="2" customWidth="1"/>
    <col min="6403" max="6403" width="6.42578125" style="2" bestFit="1" customWidth="1"/>
    <col min="6404" max="6404" width="10.42578125" style="2" customWidth="1"/>
    <col min="6405" max="6405" width="18.42578125" style="2" customWidth="1"/>
    <col min="6406" max="6406" width="15.28515625" style="2" customWidth="1"/>
    <col min="6407" max="6407" width="14.42578125" style="2" customWidth="1"/>
    <col min="6408" max="6409" width="19.85546875" style="2" customWidth="1"/>
    <col min="6410" max="6410" width="17.140625" style="2" customWidth="1"/>
    <col min="6411" max="6411" width="34.28515625" style="2" customWidth="1"/>
    <col min="6412" max="6450" width="11.42578125" style="2" customWidth="1"/>
    <col min="6451" max="6657" width="11.42578125" style="2"/>
    <col min="6658" max="6658" width="18.140625" style="2" customWidth="1"/>
    <col min="6659" max="6659" width="6.42578125" style="2" bestFit="1" customWidth="1"/>
    <col min="6660" max="6660" width="10.42578125" style="2" customWidth="1"/>
    <col min="6661" max="6661" width="18.42578125" style="2" customWidth="1"/>
    <col min="6662" max="6662" width="15.28515625" style="2" customWidth="1"/>
    <col min="6663" max="6663" width="14.42578125" style="2" customWidth="1"/>
    <col min="6664" max="6665" width="19.85546875" style="2" customWidth="1"/>
    <col min="6666" max="6666" width="17.140625" style="2" customWidth="1"/>
    <col min="6667" max="6667" width="34.28515625" style="2" customWidth="1"/>
    <col min="6668" max="6706" width="11.42578125" style="2" customWidth="1"/>
    <col min="6707" max="6913" width="11.42578125" style="2"/>
    <col min="6914" max="6914" width="18.140625" style="2" customWidth="1"/>
    <col min="6915" max="6915" width="6.42578125" style="2" bestFit="1" customWidth="1"/>
    <col min="6916" max="6916" width="10.42578125" style="2" customWidth="1"/>
    <col min="6917" max="6917" width="18.42578125" style="2" customWidth="1"/>
    <col min="6918" max="6918" width="15.28515625" style="2" customWidth="1"/>
    <col min="6919" max="6919" width="14.42578125" style="2" customWidth="1"/>
    <col min="6920" max="6921" width="19.85546875" style="2" customWidth="1"/>
    <col min="6922" max="6922" width="17.140625" style="2" customWidth="1"/>
    <col min="6923" max="6923" width="34.28515625" style="2" customWidth="1"/>
    <col min="6924" max="6962" width="11.42578125" style="2" customWidth="1"/>
    <col min="6963" max="7169" width="11.42578125" style="2"/>
    <col min="7170" max="7170" width="18.140625" style="2" customWidth="1"/>
    <col min="7171" max="7171" width="6.42578125" style="2" bestFit="1" customWidth="1"/>
    <col min="7172" max="7172" width="10.42578125" style="2" customWidth="1"/>
    <col min="7173" max="7173" width="18.42578125" style="2" customWidth="1"/>
    <col min="7174" max="7174" width="15.28515625" style="2" customWidth="1"/>
    <col min="7175" max="7175" width="14.42578125" style="2" customWidth="1"/>
    <col min="7176" max="7177" width="19.85546875" style="2" customWidth="1"/>
    <col min="7178" max="7178" width="17.140625" style="2" customWidth="1"/>
    <col min="7179" max="7179" width="34.28515625" style="2" customWidth="1"/>
    <col min="7180" max="7218" width="11.42578125" style="2" customWidth="1"/>
    <col min="7219" max="7425" width="11.42578125" style="2"/>
    <col min="7426" max="7426" width="18.140625" style="2" customWidth="1"/>
    <col min="7427" max="7427" width="6.42578125" style="2" bestFit="1" customWidth="1"/>
    <col min="7428" max="7428" width="10.42578125" style="2" customWidth="1"/>
    <col min="7429" max="7429" width="18.42578125" style="2" customWidth="1"/>
    <col min="7430" max="7430" width="15.28515625" style="2" customWidth="1"/>
    <col min="7431" max="7431" width="14.42578125" style="2" customWidth="1"/>
    <col min="7432" max="7433" width="19.85546875" style="2" customWidth="1"/>
    <col min="7434" max="7434" width="17.140625" style="2" customWidth="1"/>
    <col min="7435" max="7435" width="34.28515625" style="2" customWidth="1"/>
    <col min="7436" max="7474" width="11.42578125" style="2" customWidth="1"/>
    <col min="7475" max="7681" width="11.42578125" style="2"/>
    <col min="7682" max="7682" width="18.140625" style="2" customWidth="1"/>
    <col min="7683" max="7683" width="6.42578125" style="2" bestFit="1" customWidth="1"/>
    <col min="7684" max="7684" width="10.42578125" style="2" customWidth="1"/>
    <col min="7685" max="7685" width="18.42578125" style="2" customWidth="1"/>
    <col min="7686" max="7686" width="15.28515625" style="2" customWidth="1"/>
    <col min="7687" max="7687" width="14.42578125" style="2" customWidth="1"/>
    <col min="7688" max="7689" width="19.85546875" style="2" customWidth="1"/>
    <col min="7690" max="7690" width="17.140625" style="2" customWidth="1"/>
    <col min="7691" max="7691" width="34.28515625" style="2" customWidth="1"/>
    <col min="7692" max="7730" width="11.42578125" style="2" customWidth="1"/>
    <col min="7731" max="7937" width="11.42578125" style="2"/>
    <col min="7938" max="7938" width="18.140625" style="2" customWidth="1"/>
    <col min="7939" max="7939" width="6.42578125" style="2" bestFit="1" customWidth="1"/>
    <col min="7940" max="7940" width="10.42578125" style="2" customWidth="1"/>
    <col min="7941" max="7941" width="18.42578125" style="2" customWidth="1"/>
    <col min="7942" max="7942" width="15.28515625" style="2" customWidth="1"/>
    <col min="7943" max="7943" width="14.42578125" style="2" customWidth="1"/>
    <col min="7944" max="7945" width="19.85546875" style="2" customWidth="1"/>
    <col min="7946" max="7946" width="17.140625" style="2" customWidth="1"/>
    <col min="7947" max="7947" width="34.28515625" style="2" customWidth="1"/>
    <col min="7948" max="7986" width="11.42578125" style="2" customWidth="1"/>
    <col min="7987" max="8193" width="11.42578125" style="2"/>
    <col min="8194" max="8194" width="18.140625" style="2" customWidth="1"/>
    <col min="8195" max="8195" width="6.42578125" style="2" bestFit="1" customWidth="1"/>
    <col min="8196" max="8196" width="10.42578125" style="2" customWidth="1"/>
    <col min="8197" max="8197" width="18.42578125" style="2" customWidth="1"/>
    <col min="8198" max="8198" width="15.28515625" style="2" customWidth="1"/>
    <col min="8199" max="8199" width="14.42578125" style="2" customWidth="1"/>
    <col min="8200" max="8201" width="19.85546875" style="2" customWidth="1"/>
    <col min="8202" max="8202" width="17.140625" style="2" customWidth="1"/>
    <col min="8203" max="8203" width="34.28515625" style="2" customWidth="1"/>
    <col min="8204" max="8242" width="11.42578125" style="2" customWidth="1"/>
    <col min="8243" max="8449" width="11.42578125" style="2"/>
    <col min="8450" max="8450" width="18.140625" style="2" customWidth="1"/>
    <col min="8451" max="8451" width="6.42578125" style="2" bestFit="1" customWidth="1"/>
    <col min="8452" max="8452" width="10.42578125" style="2" customWidth="1"/>
    <col min="8453" max="8453" width="18.42578125" style="2" customWidth="1"/>
    <col min="8454" max="8454" width="15.28515625" style="2" customWidth="1"/>
    <col min="8455" max="8455" width="14.42578125" style="2" customWidth="1"/>
    <col min="8456" max="8457" width="19.85546875" style="2" customWidth="1"/>
    <col min="8458" max="8458" width="17.140625" style="2" customWidth="1"/>
    <col min="8459" max="8459" width="34.28515625" style="2" customWidth="1"/>
    <col min="8460" max="8498" width="11.42578125" style="2" customWidth="1"/>
    <col min="8499" max="8705" width="11.42578125" style="2"/>
    <col min="8706" max="8706" width="18.140625" style="2" customWidth="1"/>
    <col min="8707" max="8707" width="6.42578125" style="2" bestFit="1" customWidth="1"/>
    <col min="8708" max="8708" width="10.42578125" style="2" customWidth="1"/>
    <col min="8709" max="8709" width="18.42578125" style="2" customWidth="1"/>
    <col min="8710" max="8710" width="15.28515625" style="2" customWidth="1"/>
    <col min="8711" max="8711" width="14.42578125" style="2" customWidth="1"/>
    <col min="8712" max="8713" width="19.85546875" style="2" customWidth="1"/>
    <col min="8714" max="8714" width="17.140625" style="2" customWidth="1"/>
    <col min="8715" max="8715" width="34.28515625" style="2" customWidth="1"/>
    <col min="8716" max="8754" width="11.42578125" style="2" customWidth="1"/>
    <col min="8755" max="8961" width="11.42578125" style="2"/>
    <col min="8962" max="8962" width="18.140625" style="2" customWidth="1"/>
    <col min="8963" max="8963" width="6.42578125" style="2" bestFit="1" customWidth="1"/>
    <col min="8964" max="8964" width="10.42578125" style="2" customWidth="1"/>
    <col min="8965" max="8965" width="18.42578125" style="2" customWidth="1"/>
    <col min="8966" max="8966" width="15.28515625" style="2" customWidth="1"/>
    <col min="8967" max="8967" width="14.42578125" style="2" customWidth="1"/>
    <col min="8968" max="8969" width="19.85546875" style="2" customWidth="1"/>
    <col min="8970" max="8970" width="17.140625" style="2" customWidth="1"/>
    <col min="8971" max="8971" width="34.28515625" style="2" customWidth="1"/>
    <col min="8972" max="9010" width="11.42578125" style="2" customWidth="1"/>
    <col min="9011" max="9217" width="11.42578125" style="2"/>
    <col min="9218" max="9218" width="18.140625" style="2" customWidth="1"/>
    <col min="9219" max="9219" width="6.42578125" style="2" bestFit="1" customWidth="1"/>
    <col min="9220" max="9220" width="10.42578125" style="2" customWidth="1"/>
    <col min="9221" max="9221" width="18.42578125" style="2" customWidth="1"/>
    <col min="9222" max="9222" width="15.28515625" style="2" customWidth="1"/>
    <col min="9223" max="9223" width="14.42578125" style="2" customWidth="1"/>
    <col min="9224" max="9225" width="19.85546875" style="2" customWidth="1"/>
    <col min="9226" max="9226" width="17.140625" style="2" customWidth="1"/>
    <col min="9227" max="9227" width="34.28515625" style="2" customWidth="1"/>
    <col min="9228" max="9266" width="11.42578125" style="2" customWidth="1"/>
    <col min="9267" max="9473" width="11.42578125" style="2"/>
    <col min="9474" max="9474" width="18.140625" style="2" customWidth="1"/>
    <col min="9475" max="9475" width="6.42578125" style="2" bestFit="1" customWidth="1"/>
    <col min="9476" max="9476" width="10.42578125" style="2" customWidth="1"/>
    <col min="9477" max="9477" width="18.42578125" style="2" customWidth="1"/>
    <col min="9478" max="9478" width="15.28515625" style="2" customWidth="1"/>
    <col min="9479" max="9479" width="14.42578125" style="2" customWidth="1"/>
    <col min="9480" max="9481" width="19.85546875" style="2" customWidth="1"/>
    <col min="9482" max="9482" width="17.140625" style="2" customWidth="1"/>
    <col min="9483" max="9483" width="34.28515625" style="2" customWidth="1"/>
    <col min="9484" max="9522" width="11.42578125" style="2" customWidth="1"/>
    <col min="9523" max="9729" width="11.42578125" style="2"/>
    <col min="9730" max="9730" width="18.140625" style="2" customWidth="1"/>
    <col min="9731" max="9731" width="6.42578125" style="2" bestFit="1" customWidth="1"/>
    <col min="9732" max="9732" width="10.42578125" style="2" customWidth="1"/>
    <col min="9733" max="9733" width="18.42578125" style="2" customWidth="1"/>
    <col min="9734" max="9734" width="15.28515625" style="2" customWidth="1"/>
    <col min="9735" max="9735" width="14.42578125" style="2" customWidth="1"/>
    <col min="9736" max="9737" width="19.85546875" style="2" customWidth="1"/>
    <col min="9738" max="9738" width="17.140625" style="2" customWidth="1"/>
    <col min="9739" max="9739" width="34.28515625" style="2" customWidth="1"/>
    <col min="9740" max="9778" width="11.42578125" style="2" customWidth="1"/>
    <col min="9779" max="9985" width="11.42578125" style="2"/>
    <col min="9986" max="9986" width="18.140625" style="2" customWidth="1"/>
    <col min="9987" max="9987" width="6.42578125" style="2" bestFit="1" customWidth="1"/>
    <col min="9988" max="9988" width="10.42578125" style="2" customWidth="1"/>
    <col min="9989" max="9989" width="18.42578125" style="2" customWidth="1"/>
    <col min="9990" max="9990" width="15.28515625" style="2" customWidth="1"/>
    <col min="9991" max="9991" width="14.42578125" style="2" customWidth="1"/>
    <col min="9992" max="9993" width="19.85546875" style="2" customWidth="1"/>
    <col min="9994" max="9994" width="17.140625" style="2" customWidth="1"/>
    <col min="9995" max="9995" width="34.28515625" style="2" customWidth="1"/>
    <col min="9996" max="10034" width="11.42578125" style="2" customWidth="1"/>
    <col min="10035" max="10241" width="11.42578125" style="2"/>
    <col min="10242" max="10242" width="18.140625" style="2" customWidth="1"/>
    <col min="10243" max="10243" width="6.42578125" style="2" bestFit="1" customWidth="1"/>
    <col min="10244" max="10244" width="10.42578125" style="2" customWidth="1"/>
    <col min="10245" max="10245" width="18.42578125" style="2" customWidth="1"/>
    <col min="10246" max="10246" width="15.28515625" style="2" customWidth="1"/>
    <col min="10247" max="10247" width="14.42578125" style="2" customWidth="1"/>
    <col min="10248" max="10249" width="19.85546875" style="2" customWidth="1"/>
    <col min="10250" max="10250" width="17.140625" style="2" customWidth="1"/>
    <col min="10251" max="10251" width="34.28515625" style="2" customWidth="1"/>
    <col min="10252" max="10290" width="11.42578125" style="2" customWidth="1"/>
    <col min="10291" max="10497" width="11.42578125" style="2"/>
    <col min="10498" max="10498" width="18.140625" style="2" customWidth="1"/>
    <col min="10499" max="10499" width="6.42578125" style="2" bestFit="1" customWidth="1"/>
    <col min="10500" max="10500" width="10.42578125" style="2" customWidth="1"/>
    <col min="10501" max="10501" width="18.42578125" style="2" customWidth="1"/>
    <col min="10502" max="10502" width="15.28515625" style="2" customWidth="1"/>
    <col min="10503" max="10503" width="14.42578125" style="2" customWidth="1"/>
    <col min="10504" max="10505" width="19.85546875" style="2" customWidth="1"/>
    <col min="10506" max="10506" width="17.140625" style="2" customWidth="1"/>
    <col min="10507" max="10507" width="34.28515625" style="2" customWidth="1"/>
    <col min="10508" max="10546" width="11.42578125" style="2" customWidth="1"/>
    <col min="10547" max="10753" width="11.42578125" style="2"/>
    <col min="10754" max="10754" width="18.140625" style="2" customWidth="1"/>
    <col min="10755" max="10755" width="6.42578125" style="2" bestFit="1" customWidth="1"/>
    <col min="10756" max="10756" width="10.42578125" style="2" customWidth="1"/>
    <col min="10757" max="10757" width="18.42578125" style="2" customWidth="1"/>
    <col min="10758" max="10758" width="15.28515625" style="2" customWidth="1"/>
    <col min="10759" max="10759" width="14.42578125" style="2" customWidth="1"/>
    <col min="10760" max="10761" width="19.85546875" style="2" customWidth="1"/>
    <col min="10762" max="10762" width="17.140625" style="2" customWidth="1"/>
    <col min="10763" max="10763" width="34.28515625" style="2" customWidth="1"/>
    <col min="10764" max="10802" width="11.42578125" style="2" customWidth="1"/>
    <col min="10803" max="11009" width="11.42578125" style="2"/>
    <col min="11010" max="11010" width="18.140625" style="2" customWidth="1"/>
    <col min="11011" max="11011" width="6.42578125" style="2" bestFit="1" customWidth="1"/>
    <col min="11012" max="11012" width="10.42578125" style="2" customWidth="1"/>
    <col min="11013" max="11013" width="18.42578125" style="2" customWidth="1"/>
    <col min="11014" max="11014" width="15.28515625" style="2" customWidth="1"/>
    <col min="11015" max="11015" width="14.42578125" style="2" customWidth="1"/>
    <col min="11016" max="11017" width="19.85546875" style="2" customWidth="1"/>
    <col min="11018" max="11018" width="17.140625" style="2" customWidth="1"/>
    <col min="11019" max="11019" width="34.28515625" style="2" customWidth="1"/>
    <col min="11020" max="11058" width="11.42578125" style="2" customWidth="1"/>
    <col min="11059" max="11265" width="11.42578125" style="2"/>
    <col min="11266" max="11266" width="18.140625" style="2" customWidth="1"/>
    <col min="11267" max="11267" width="6.42578125" style="2" bestFit="1" customWidth="1"/>
    <col min="11268" max="11268" width="10.42578125" style="2" customWidth="1"/>
    <col min="11269" max="11269" width="18.42578125" style="2" customWidth="1"/>
    <col min="11270" max="11270" width="15.28515625" style="2" customWidth="1"/>
    <col min="11271" max="11271" width="14.42578125" style="2" customWidth="1"/>
    <col min="11272" max="11273" width="19.85546875" style="2" customWidth="1"/>
    <col min="11274" max="11274" width="17.140625" style="2" customWidth="1"/>
    <col min="11275" max="11275" width="34.28515625" style="2" customWidth="1"/>
    <col min="11276" max="11314" width="11.42578125" style="2" customWidth="1"/>
    <col min="11315" max="11521" width="11.42578125" style="2"/>
    <col min="11522" max="11522" width="18.140625" style="2" customWidth="1"/>
    <col min="11523" max="11523" width="6.42578125" style="2" bestFit="1" customWidth="1"/>
    <col min="11524" max="11524" width="10.42578125" style="2" customWidth="1"/>
    <col min="11525" max="11525" width="18.42578125" style="2" customWidth="1"/>
    <col min="11526" max="11526" width="15.28515625" style="2" customWidth="1"/>
    <col min="11527" max="11527" width="14.42578125" style="2" customWidth="1"/>
    <col min="11528" max="11529" width="19.85546875" style="2" customWidth="1"/>
    <col min="11530" max="11530" width="17.140625" style="2" customWidth="1"/>
    <col min="11531" max="11531" width="34.28515625" style="2" customWidth="1"/>
    <col min="11532" max="11570" width="11.42578125" style="2" customWidth="1"/>
    <col min="11571" max="11777" width="11.42578125" style="2"/>
    <col min="11778" max="11778" width="18.140625" style="2" customWidth="1"/>
    <col min="11779" max="11779" width="6.42578125" style="2" bestFit="1" customWidth="1"/>
    <col min="11780" max="11780" width="10.42578125" style="2" customWidth="1"/>
    <col min="11781" max="11781" width="18.42578125" style="2" customWidth="1"/>
    <col min="11782" max="11782" width="15.28515625" style="2" customWidth="1"/>
    <col min="11783" max="11783" width="14.42578125" style="2" customWidth="1"/>
    <col min="11784" max="11785" width="19.85546875" style="2" customWidth="1"/>
    <col min="11786" max="11786" width="17.140625" style="2" customWidth="1"/>
    <col min="11787" max="11787" width="34.28515625" style="2" customWidth="1"/>
    <col min="11788" max="11826" width="11.42578125" style="2" customWidth="1"/>
    <col min="11827" max="12033" width="11.42578125" style="2"/>
    <col min="12034" max="12034" width="18.140625" style="2" customWidth="1"/>
    <col min="12035" max="12035" width="6.42578125" style="2" bestFit="1" customWidth="1"/>
    <col min="12036" max="12036" width="10.42578125" style="2" customWidth="1"/>
    <col min="12037" max="12037" width="18.42578125" style="2" customWidth="1"/>
    <col min="12038" max="12038" width="15.28515625" style="2" customWidth="1"/>
    <col min="12039" max="12039" width="14.42578125" style="2" customWidth="1"/>
    <col min="12040" max="12041" width="19.85546875" style="2" customWidth="1"/>
    <col min="12042" max="12042" width="17.140625" style="2" customWidth="1"/>
    <col min="12043" max="12043" width="34.28515625" style="2" customWidth="1"/>
    <col min="12044" max="12082" width="11.42578125" style="2" customWidth="1"/>
    <col min="12083" max="12289" width="11.42578125" style="2"/>
    <col min="12290" max="12290" width="18.140625" style="2" customWidth="1"/>
    <col min="12291" max="12291" width="6.42578125" style="2" bestFit="1" customWidth="1"/>
    <col min="12292" max="12292" width="10.42578125" style="2" customWidth="1"/>
    <col min="12293" max="12293" width="18.42578125" style="2" customWidth="1"/>
    <col min="12294" max="12294" width="15.28515625" style="2" customWidth="1"/>
    <col min="12295" max="12295" width="14.42578125" style="2" customWidth="1"/>
    <col min="12296" max="12297" width="19.85546875" style="2" customWidth="1"/>
    <col min="12298" max="12298" width="17.140625" style="2" customWidth="1"/>
    <col min="12299" max="12299" width="34.28515625" style="2" customWidth="1"/>
    <col min="12300" max="12338" width="11.42578125" style="2" customWidth="1"/>
    <col min="12339" max="12545" width="11.42578125" style="2"/>
    <col min="12546" max="12546" width="18.140625" style="2" customWidth="1"/>
    <col min="12547" max="12547" width="6.42578125" style="2" bestFit="1" customWidth="1"/>
    <col min="12548" max="12548" width="10.42578125" style="2" customWidth="1"/>
    <col min="12549" max="12549" width="18.42578125" style="2" customWidth="1"/>
    <col min="12550" max="12550" width="15.28515625" style="2" customWidth="1"/>
    <col min="12551" max="12551" width="14.42578125" style="2" customWidth="1"/>
    <col min="12552" max="12553" width="19.85546875" style="2" customWidth="1"/>
    <col min="12554" max="12554" width="17.140625" style="2" customWidth="1"/>
    <col min="12555" max="12555" width="34.28515625" style="2" customWidth="1"/>
    <col min="12556" max="12594" width="11.42578125" style="2" customWidth="1"/>
    <col min="12595" max="12801" width="11.42578125" style="2"/>
    <col min="12802" max="12802" width="18.140625" style="2" customWidth="1"/>
    <col min="12803" max="12803" width="6.42578125" style="2" bestFit="1" customWidth="1"/>
    <col min="12804" max="12804" width="10.42578125" style="2" customWidth="1"/>
    <col min="12805" max="12805" width="18.42578125" style="2" customWidth="1"/>
    <col min="12806" max="12806" width="15.28515625" style="2" customWidth="1"/>
    <col min="12807" max="12807" width="14.42578125" style="2" customWidth="1"/>
    <col min="12808" max="12809" width="19.85546875" style="2" customWidth="1"/>
    <col min="12810" max="12810" width="17.140625" style="2" customWidth="1"/>
    <col min="12811" max="12811" width="34.28515625" style="2" customWidth="1"/>
    <col min="12812" max="12850" width="11.42578125" style="2" customWidth="1"/>
    <col min="12851" max="13057" width="11.42578125" style="2"/>
    <col min="13058" max="13058" width="18.140625" style="2" customWidth="1"/>
    <col min="13059" max="13059" width="6.42578125" style="2" bestFit="1" customWidth="1"/>
    <col min="13060" max="13060" width="10.42578125" style="2" customWidth="1"/>
    <col min="13061" max="13061" width="18.42578125" style="2" customWidth="1"/>
    <col min="13062" max="13062" width="15.28515625" style="2" customWidth="1"/>
    <col min="13063" max="13063" width="14.42578125" style="2" customWidth="1"/>
    <col min="13064" max="13065" width="19.85546875" style="2" customWidth="1"/>
    <col min="13066" max="13066" width="17.140625" style="2" customWidth="1"/>
    <col min="13067" max="13067" width="34.28515625" style="2" customWidth="1"/>
    <col min="13068" max="13106" width="11.42578125" style="2" customWidth="1"/>
    <col min="13107" max="13313" width="11.42578125" style="2"/>
    <col min="13314" max="13314" width="18.140625" style="2" customWidth="1"/>
    <col min="13315" max="13315" width="6.42578125" style="2" bestFit="1" customWidth="1"/>
    <col min="13316" max="13316" width="10.42578125" style="2" customWidth="1"/>
    <col min="13317" max="13317" width="18.42578125" style="2" customWidth="1"/>
    <col min="13318" max="13318" width="15.28515625" style="2" customWidth="1"/>
    <col min="13319" max="13319" width="14.42578125" style="2" customWidth="1"/>
    <col min="13320" max="13321" width="19.85546875" style="2" customWidth="1"/>
    <col min="13322" max="13322" width="17.140625" style="2" customWidth="1"/>
    <col min="13323" max="13323" width="34.28515625" style="2" customWidth="1"/>
    <col min="13324" max="13362" width="11.42578125" style="2" customWidth="1"/>
    <col min="13363" max="13569" width="11.42578125" style="2"/>
    <col min="13570" max="13570" width="18.140625" style="2" customWidth="1"/>
    <col min="13571" max="13571" width="6.42578125" style="2" bestFit="1" customWidth="1"/>
    <col min="13572" max="13572" width="10.42578125" style="2" customWidth="1"/>
    <col min="13573" max="13573" width="18.42578125" style="2" customWidth="1"/>
    <col min="13574" max="13574" width="15.28515625" style="2" customWidth="1"/>
    <col min="13575" max="13575" width="14.42578125" style="2" customWidth="1"/>
    <col min="13576" max="13577" width="19.85546875" style="2" customWidth="1"/>
    <col min="13578" max="13578" width="17.140625" style="2" customWidth="1"/>
    <col min="13579" max="13579" width="34.28515625" style="2" customWidth="1"/>
    <col min="13580" max="13618" width="11.42578125" style="2" customWidth="1"/>
    <col min="13619" max="13825" width="11.42578125" style="2"/>
    <col min="13826" max="13826" width="18.140625" style="2" customWidth="1"/>
    <col min="13827" max="13827" width="6.42578125" style="2" bestFit="1" customWidth="1"/>
    <col min="13828" max="13828" width="10.42578125" style="2" customWidth="1"/>
    <col min="13829" max="13829" width="18.42578125" style="2" customWidth="1"/>
    <col min="13830" max="13830" width="15.28515625" style="2" customWidth="1"/>
    <col min="13831" max="13831" width="14.42578125" style="2" customWidth="1"/>
    <col min="13832" max="13833" width="19.85546875" style="2" customWidth="1"/>
    <col min="13834" max="13834" width="17.140625" style="2" customWidth="1"/>
    <col min="13835" max="13835" width="34.28515625" style="2" customWidth="1"/>
    <col min="13836" max="13874" width="11.42578125" style="2" customWidth="1"/>
    <col min="13875" max="14081" width="11.42578125" style="2"/>
    <col min="14082" max="14082" width="18.140625" style="2" customWidth="1"/>
    <col min="14083" max="14083" width="6.42578125" style="2" bestFit="1" customWidth="1"/>
    <col min="14084" max="14084" width="10.42578125" style="2" customWidth="1"/>
    <col min="14085" max="14085" width="18.42578125" style="2" customWidth="1"/>
    <col min="14086" max="14086" width="15.28515625" style="2" customWidth="1"/>
    <col min="14087" max="14087" width="14.42578125" style="2" customWidth="1"/>
    <col min="14088" max="14089" width="19.85546875" style="2" customWidth="1"/>
    <col min="14090" max="14090" width="17.140625" style="2" customWidth="1"/>
    <col min="14091" max="14091" width="34.28515625" style="2" customWidth="1"/>
    <col min="14092" max="14130" width="11.42578125" style="2" customWidth="1"/>
    <col min="14131" max="14337" width="11.42578125" style="2"/>
    <col min="14338" max="14338" width="18.140625" style="2" customWidth="1"/>
    <col min="14339" max="14339" width="6.42578125" style="2" bestFit="1" customWidth="1"/>
    <col min="14340" max="14340" width="10.42578125" style="2" customWidth="1"/>
    <col min="14341" max="14341" width="18.42578125" style="2" customWidth="1"/>
    <col min="14342" max="14342" width="15.28515625" style="2" customWidth="1"/>
    <col min="14343" max="14343" width="14.42578125" style="2" customWidth="1"/>
    <col min="14344" max="14345" width="19.85546875" style="2" customWidth="1"/>
    <col min="14346" max="14346" width="17.140625" style="2" customWidth="1"/>
    <col min="14347" max="14347" width="34.28515625" style="2" customWidth="1"/>
    <col min="14348" max="14386" width="11.42578125" style="2" customWidth="1"/>
    <col min="14387" max="14593" width="11.42578125" style="2"/>
    <col min="14594" max="14594" width="18.140625" style="2" customWidth="1"/>
    <col min="14595" max="14595" width="6.42578125" style="2" bestFit="1" customWidth="1"/>
    <col min="14596" max="14596" width="10.42578125" style="2" customWidth="1"/>
    <col min="14597" max="14597" width="18.42578125" style="2" customWidth="1"/>
    <col min="14598" max="14598" width="15.28515625" style="2" customWidth="1"/>
    <col min="14599" max="14599" width="14.42578125" style="2" customWidth="1"/>
    <col min="14600" max="14601" width="19.85546875" style="2" customWidth="1"/>
    <col min="14602" max="14602" width="17.140625" style="2" customWidth="1"/>
    <col min="14603" max="14603" width="34.28515625" style="2" customWidth="1"/>
    <col min="14604" max="14642" width="11.42578125" style="2" customWidth="1"/>
    <col min="14643" max="14849" width="11.42578125" style="2"/>
    <col min="14850" max="14850" width="18.140625" style="2" customWidth="1"/>
    <col min="14851" max="14851" width="6.42578125" style="2" bestFit="1" customWidth="1"/>
    <col min="14852" max="14852" width="10.42578125" style="2" customWidth="1"/>
    <col min="14853" max="14853" width="18.42578125" style="2" customWidth="1"/>
    <col min="14854" max="14854" width="15.28515625" style="2" customWidth="1"/>
    <col min="14855" max="14855" width="14.42578125" style="2" customWidth="1"/>
    <col min="14856" max="14857" width="19.85546875" style="2" customWidth="1"/>
    <col min="14858" max="14858" width="17.140625" style="2" customWidth="1"/>
    <col min="14859" max="14859" width="34.28515625" style="2" customWidth="1"/>
    <col min="14860" max="14898" width="11.42578125" style="2" customWidth="1"/>
    <col min="14899" max="15105" width="11.42578125" style="2"/>
    <col min="15106" max="15106" width="18.140625" style="2" customWidth="1"/>
    <col min="15107" max="15107" width="6.42578125" style="2" bestFit="1" customWidth="1"/>
    <col min="15108" max="15108" width="10.42578125" style="2" customWidth="1"/>
    <col min="15109" max="15109" width="18.42578125" style="2" customWidth="1"/>
    <col min="15110" max="15110" width="15.28515625" style="2" customWidth="1"/>
    <col min="15111" max="15111" width="14.42578125" style="2" customWidth="1"/>
    <col min="15112" max="15113" width="19.85546875" style="2" customWidth="1"/>
    <col min="15114" max="15114" width="17.140625" style="2" customWidth="1"/>
    <col min="15115" max="15115" width="34.28515625" style="2" customWidth="1"/>
    <col min="15116" max="15154" width="11.42578125" style="2" customWidth="1"/>
    <col min="15155" max="15361" width="11.42578125" style="2"/>
    <col min="15362" max="15362" width="18.140625" style="2" customWidth="1"/>
    <col min="15363" max="15363" width="6.42578125" style="2" bestFit="1" customWidth="1"/>
    <col min="15364" max="15364" width="10.42578125" style="2" customWidth="1"/>
    <col min="15365" max="15365" width="18.42578125" style="2" customWidth="1"/>
    <col min="15366" max="15366" width="15.28515625" style="2" customWidth="1"/>
    <col min="15367" max="15367" width="14.42578125" style="2" customWidth="1"/>
    <col min="15368" max="15369" width="19.85546875" style="2" customWidth="1"/>
    <col min="15370" max="15370" width="17.140625" style="2" customWidth="1"/>
    <col min="15371" max="15371" width="34.28515625" style="2" customWidth="1"/>
    <col min="15372" max="15410" width="11.42578125" style="2" customWidth="1"/>
    <col min="15411" max="15617" width="11.42578125" style="2"/>
    <col min="15618" max="15618" width="18.140625" style="2" customWidth="1"/>
    <col min="15619" max="15619" width="6.42578125" style="2" bestFit="1" customWidth="1"/>
    <col min="15620" max="15620" width="10.42578125" style="2" customWidth="1"/>
    <col min="15621" max="15621" width="18.42578125" style="2" customWidth="1"/>
    <col min="15622" max="15622" width="15.28515625" style="2" customWidth="1"/>
    <col min="15623" max="15623" width="14.42578125" style="2" customWidth="1"/>
    <col min="15624" max="15625" width="19.85546875" style="2" customWidth="1"/>
    <col min="15626" max="15626" width="17.140625" style="2" customWidth="1"/>
    <col min="15627" max="15627" width="34.28515625" style="2" customWidth="1"/>
    <col min="15628" max="15666" width="11.42578125" style="2" customWidth="1"/>
    <col min="15667" max="15873" width="11.42578125" style="2"/>
    <col min="15874" max="15874" width="18.140625" style="2" customWidth="1"/>
    <col min="15875" max="15875" width="6.42578125" style="2" bestFit="1" customWidth="1"/>
    <col min="15876" max="15876" width="10.42578125" style="2" customWidth="1"/>
    <col min="15877" max="15877" width="18.42578125" style="2" customWidth="1"/>
    <col min="15878" max="15878" width="15.28515625" style="2" customWidth="1"/>
    <col min="15879" max="15879" width="14.42578125" style="2" customWidth="1"/>
    <col min="15880" max="15881" width="19.85546875" style="2" customWidth="1"/>
    <col min="15882" max="15882" width="17.140625" style="2" customWidth="1"/>
    <col min="15883" max="15883" width="34.28515625" style="2" customWidth="1"/>
    <col min="15884" max="15922" width="11.42578125" style="2" customWidth="1"/>
    <col min="15923" max="16129" width="11.42578125" style="2"/>
    <col min="16130" max="16130" width="18.140625" style="2" customWidth="1"/>
    <col min="16131" max="16131" width="6.42578125" style="2" bestFit="1" customWidth="1"/>
    <col min="16132" max="16132" width="10.42578125" style="2" customWidth="1"/>
    <col min="16133" max="16133" width="18.42578125" style="2" customWidth="1"/>
    <col min="16134" max="16134" width="15.28515625" style="2" customWidth="1"/>
    <col min="16135" max="16135" width="14.42578125" style="2" customWidth="1"/>
    <col min="16136" max="16137" width="19.85546875" style="2" customWidth="1"/>
    <col min="16138" max="16138" width="17.140625" style="2" customWidth="1"/>
    <col min="16139" max="16139" width="34.28515625" style="2" customWidth="1"/>
    <col min="16140" max="16178" width="11.42578125" style="2" customWidth="1"/>
    <col min="16179" max="16384" width="11.42578125" style="2"/>
  </cols>
  <sheetData>
    <row r="1" spans="1:16" s="1" customFormat="1" ht="15">
      <c r="A1" s="121" t="s">
        <v>47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6" s="1" customFormat="1" ht="15">
      <c r="A2" s="121" t="s">
        <v>58</v>
      </c>
      <c r="B2" s="121"/>
      <c r="C2" s="121"/>
      <c r="D2" s="121"/>
      <c r="E2" s="121"/>
      <c r="F2" s="121"/>
      <c r="G2" s="121"/>
      <c r="H2" s="121"/>
      <c r="I2" s="121"/>
      <c r="J2" s="121"/>
      <c r="M2" s="66" t="s">
        <v>121</v>
      </c>
    </row>
    <row r="3" spans="1:16">
      <c r="A3" s="3"/>
      <c r="B3" s="3"/>
      <c r="C3" s="3"/>
      <c r="D3" s="3"/>
      <c r="E3" s="35" t="s">
        <v>16</v>
      </c>
      <c r="F3" s="3"/>
      <c r="G3" s="3"/>
      <c r="H3" s="88">
        <v>0.105</v>
      </c>
      <c r="I3" s="88">
        <v>0.25</v>
      </c>
      <c r="J3" s="88">
        <v>0.105</v>
      </c>
      <c r="M3" s="2" t="s">
        <v>111</v>
      </c>
    </row>
    <row r="4" spans="1:16">
      <c r="A4" s="3"/>
      <c r="B4" s="3"/>
      <c r="C4" s="3"/>
      <c r="D4" s="3"/>
      <c r="E4" s="3"/>
      <c r="F4" s="3"/>
      <c r="G4" s="5" t="s">
        <v>106</v>
      </c>
      <c r="H4" s="3"/>
      <c r="I4" s="4"/>
      <c r="J4" s="6" t="s">
        <v>49</v>
      </c>
    </row>
    <row r="5" spans="1:16" ht="13.5" thickBot="1">
      <c r="A5" s="7" t="s">
        <v>3</v>
      </c>
      <c r="B5" s="7" t="s">
        <v>104</v>
      </c>
      <c r="C5" s="7" t="s">
        <v>74</v>
      </c>
      <c r="D5" s="7" t="s">
        <v>4</v>
      </c>
      <c r="E5" s="7" t="s">
        <v>5</v>
      </c>
      <c r="F5" s="7" t="s">
        <v>6</v>
      </c>
      <c r="G5" s="8" t="s">
        <v>107</v>
      </c>
      <c r="H5" s="7" t="s">
        <v>103</v>
      </c>
      <c r="I5" s="8" t="s">
        <v>7</v>
      </c>
      <c r="J5" s="8" t="s">
        <v>8</v>
      </c>
      <c r="K5" s="8" t="s">
        <v>109</v>
      </c>
      <c r="M5" s="96" t="s">
        <v>105</v>
      </c>
      <c r="N5" s="95" t="s">
        <v>98</v>
      </c>
      <c r="O5" s="95" t="s">
        <v>99</v>
      </c>
      <c r="P5" s="95" t="s">
        <v>100</v>
      </c>
    </row>
    <row r="6" spans="1:16">
      <c r="A6" s="114"/>
      <c r="B6" s="114"/>
      <c r="C6" s="114"/>
      <c r="D6" s="114"/>
      <c r="E6" s="114"/>
      <c r="F6" s="114"/>
      <c r="G6" s="115"/>
      <c r="H6" s="97"/>
      <c r="I6" s="97"/>
      <c r="J6" s="97"/>
      <c r="K6" s="113"/>
    </row>
    <row r="7" spans="1:16">
      <c r="A7" s="3"/>
      <c r="B7" s="3"/>
      <c r="C7" s="3"/>
      <c r="D7" s="3"/>
      <c r="E7" s="3"/>
      <c r="F7" s="3"/>
      <c r="G7" s="115"/>
      <c r="H7" s="97"/>
      <c r="I7" s="97"/>
      <c r="J7" s="97"/>
      <c r="K7" s="113"/>
      <c r="M7" s="46" t="s">
        <v>102</v>
      </c>
      <c r="N7" s="94">
        <f>+'CUPE &amp; UTFA Teaching Rates'!$Q$54</f>
        <v>10465.5</v>
      </c>
      <c r="O7" s="94">
        <f>+'CUPE &amp; UTFA Teaching Rates'!$Q$54</f>
        <v>10465.5</v>
      </c>
      <c r="P7" s="94">
        <f>SUM(N7:O7)</f>
        <v>20931</v>
      </c>
    </row>
    <row r="8" spans="1:16">
      <c r="A8" s="3"/>
      <c r="B8" s="3"/>
      <c r="C8" s="3"/>
      <c r="D8" s="3"/>
      <c r="E8" s="3"/>
      <c r="F8" s="3"/>
      <c r="G8" s="115"/>
      <c r="H8" s="97"/>
      <c r="I8" s="97"/>
      <c r="J8" s="97"/>
      <c r="K8" s="113"/>
      <c r="M8" s="46"/>
    </row>
    <row r="9" spans="1:16">
      <c r="A9" s="3"/>
      <c r="B9" s="3"/>
      <c r="C9" s="3"/>
      <c r="D9" s="3"/>
      <c r="E9" s="3"/>
      <c r="F9" s="3"/>
      <c r="G9" s="115"/>
      <c r="H9" s="97"/>
      <c r="I9" s="97"/>
      <c r="J9" s="97"/>
      <c r="K9" s="113"/>
      <c r="M9" s="46" t="s">
        <v>34</v>
      </c>
      <c r="N9" s="94">
        <f>+'CUPE &amp; UTFA Teaching Rates'!P33</f>
        <v>9820.7000000000007</v>
      </c>
      <c r="O9" s="94">
        <f>+'CUPE &amp; UTFA Teaching Rates'!Q33</f>
        <v>9820.7000000000007</v>
      </c>
      <c r="P9" s="94">
        <f t="shared" ref="P9:P14" si="0">SUM(N9:O9)</f>
        <v>19641.400000000001</v>
      </c>
    </row>
    <row r="10" spans="1:16">
      <c r="A10" s="3"/>
      <c r="B10" s="3"/>
      <c r="C10" s="3"/>
      <c r="D10" s="3"/>
      <c r="E10" s="3"/>
      <c r="F10" s="3"/>
      <c r="G10" s="115"/>
      <c r="H10" s="97"/>
      <c r="I10" s="97"/>
      <c r="J10" s="97"/>
      <c r="K10" s="113"/>
      <c r="M10" s="46" t="s">
        <v>83</v>
      </c>
      <c r="N10" s="94">
        <f>+'CUPE &amp; UTFA Teaching Rates'!P34</f>
        <v>10510.035</v>
      </c>
      <c r="O10" s="94">
        <f>+'CUPE &amp; UTFA Teaching Rates'!Q34</f>
        <v>10510.035</v>
      </c>
      <c r="P10" s="94">
        <f t="shared" si="0"/>
        <v>21020.07</v>
      </c>
    </row>
    <row r="11" spans="1:16">
      <c r="A11" s="3"/>
      <c r="B11" s="3"/>
      <c r="C11" s="3"/>
      <c r="D11" s="3"/>
      <c r="E11" s="3"/>
      <c r="F11" s="3"/>
      <c r="G11" s="115"/>
      <c r="H11" s="97"/>
      <c r="I11" s="97"/>
      <c r="J11" s="97"/>
      <c r="K11" s="113"/>
      <c r="M11" s="46" t="s">
        <v>35</v>
      </c>
      <c r="N11" s="94">
        <f>+'CUPE &amp; UTFA Teaching Rates'!P35</f>
        <v>10510.035</v>
      </c>
      <c r="O11" s="94">
        <f>+'CUPE &amp; UTFA Teaching Rates'!Q35</f>
        <v>10510.035</v>
      </c>
      <c r="P11" s="94">
        <f t="shared" si="0"/>
        <v>21020.07</v>
      </c>
    </row>
    <row r="12" spans="1:16">
      <c r="A12" s="3"/>
      <c r="B12" s="3"/>
      <c r="C12" s="3"/>
      <c r="D12" s="3"/>
      <c r="E12" s="3"/>
      <c r="F12" s="3"/>
      <c r="G12" s="115"/>
      <c r="H12" s="97"/>
      <c r="I12" s="97"/>
      <c r="J12" s="97"/>
      <c r="K12" s="113"/>
      <c r="M12" s="46" t="s">
        <v>84</v>
      </c>
      <c r="N12" s="94">
        <f>+'CUPE &amp; UTFA Teaching Rates'!P36</f>
        <v>10760.275</v>
      </c>
      <c r="O12" s="94">
        <f>+'CUPE &amp; UTFA Teaching Rates'!Q36</f>
        <v>10760.275</v>
      </c>
      <c r="P12" s="94">
        <f t="shared" si="0"/>
        <v>21520.55</v>
      </c>
    </row>
    <row r="13" spans="1:16">
      <c r="A13" s="3"/>
      <c r="B13" s="3"/>
      <c r="C13" s="3"/>
      <c r="D13" s="3"/>
      <c r="E13" s="3"/>
      <c r="F13" s="3"/>
      <c r="G13" s="115"/>
      <c r="H13" s="97"/>
      <c r="I13" s="97"/>
      <c r="J13" s="97"/>
      <c r="K13" s="113"/>
      <c r="M13" s="46" t="s">
        <v>36</v>
      </c>
      <c r="N13" s="94">
        <f>+'CUPE &amp; UTFA Teaching Rates'!P37</f>
        <v>10760.275</v>
      </c>
      <c r="O13" s="94">
        <f>+'CUPE &amp; UTFA Teaching Rates'!Q37</f>
        <v>10760.275</v>
      </c>
      <c r="P13" s="94">
        <f t="shared" si="0"/>
        <v>21520.55</v>
      </c>
    </row>
    <row r="14" spans="1:16">
      <c r="A14" s="3"/>
      <c r="B14" s="3"/>
      <c r="C14" s="3"/>
      <c r="D14" s="3"/>
      <c r="E14" s="3"/>
      <c r="F14" s="3"/>
      <c r="G14" s="115"/>
      <c r="H14" s="97"/>
      <c r="I14" s="97"/>
      <c r="J14" s="97"/>
      <c r="K14" s="113"/>
      <c r="M14" s="46" t="s">
        <v>85</v>
      </c>
      <c r="N14" s="94">
        <f>+'CUPE &amp; UTFA Teaching Rates'!P38</f>
        <v>11030.355</v>
      </c>
      <c r="O14" s="94">
        <f>+'CUPE &amp; UTFA Teaching Rates'!Q38</f>
        <v>11030.355</v>
      </c>
      <c r="P14" s="94">
        <f t="shared" si="0"/>
        <v>22060.71</v>
      </c>
    </row>
    <row r="15" spans="1:16">
      <c r="A15" s="3"/>
      <c r="B15" s="3"/>
      <c r="C15" s="3"/>
      <c r="D15" s="3"/>
      <c r="E15" s="3"/>
      <c r="F15" s="3"/>
      <c r="G15" s="115"/>
      <c r="H15" s="97"/>
      <c r="I15" s="97"/>
      <c r="J15" s="97"/>
      <c r="K15" s="113"/>
    </row>
    <row r="16" spans="1:16">
      <c r="A16" s="3"/>
      <c r="B16" s="3"/>
      <c r="C16" s="3"/>
      <c r="D16" s="3"/>
      <c r="E16" s="3"/>
      <c r="F16" s="3"/>
      <c r="G16" s="115"/>
      <c r="H16" s="97"/>
      <c r="I16" s="97"/>
      <c r="J16" s="97"/>
      <c r="K16" s="113"/>
      <c r="M16" s="46" t="s">
        <v>96</v>
      </c>
      <c r="N16" s="94">
        <f>+'CUPE &amp; UTFA Teaching Rates'!P24</f>
        <v>10032.934999999999</v>
      </c>
      <c r="O16" s="94">
        <f>+'CUPE &amp; UTFA Teaching Rates'!Q24</f>
        <v>10213.535</v>
      </c>
      <c r="P16" s="94">
        <f>SUM(N16:O16)</f>
        <v>20246.47</v>
      </c>
    </row>
    <row r="17" spans="1:16">
      <c r="A17" s="3"/>
      <c r="B17" s="3"/>
      <c r="C17" s="3"/>
      <c r="D17" s="3"/>
      <c r="E17" s="3"/>
      <c r="F17" s="3"/>
      <c r="G17" s="115"/>
      <c r="H17" s="97"/>
      <c r="I17" s="97"/>
      <c r="J17" s="97"/>
      <c r="K17" s="113"/>
      <c r="M17" s="46" t="s">
        <v>101</v>
      </c>
      <c r="N17" s="94">
        <f>+'CUPE &amp; UTFA Teaching Rates'!P25</f>
        <v>11212.46</v>
      </c>
      <c r="O17" s="94">
        <f>+'CUPE &amp; UTFA Teaching Rates'!Q25</f>
        <v>11414.29</v>
      </c>
      <c r="P17" s="94">
        <f>+N17+O16</f>
        <v>21425.994999999999</v>
      </c>
    </row>
    <row r="18" spans="1:16">
      <c r="A18" s="3"/>
      <c r="B18" s="3"/>
      <c r="C18" s="3"/>
      <c r="D18" s="3"/>
      <c r="E18" s="3"/>
      <c r="F18" s="3"/>
      <c r="G18" s="115"/>
      <c r="H18" s="97"/>
      <c r="I18" s="97"/>
      <c r="J18" s="97"/>
      <c r="K18" s="113"/>
    </row>
    <row r="19" spans="1:16">
      <c r="A19" s="3"/>
      <c r="B19" s="3"/>
      <c r="C19" s="3"/>
      <c r="D19" s="3"/>
      <c r="E19" s="3"/>
      <c r="F19" s="3"/>
      <c r="G19" s="115"/>
      <c r="H19" s="97"/>
      <c r="I19" s="97"/>
      <c r="J19" s="97"/>
      <c r="K19" s="113"/>
      <c r="P19" s="94"/>
    </row>
    <row r="20" spans="1:16">
      <c r="A20" s="3"/>
      <c r="B20" s="3"/>
      <c r="C20" s="3"/>
      <c r="D20" s="3"/>
      <c r="E20" s="3"/>
      <c r="F20" s="3"/>
      <c r="G20" s="115"/>
      <c r="H20" s="97"/>
      <c r="I20" s="97"/>
      <c r="J20" s="97"/>
      <c r="K20" s="113"/>
    </row>
    <row r="21" spans="1:16">
      <c r="A21" s="3"/>
      <c r="B21" s="3"/>
      <c r="C21" s="3"/>
      <c r="D21" s="3"/>
      <c r="E21" s="3"/>
      <c r="F21" s="3"/>
      <c r="G21" s="115"/>
      <c r="H21" s="97"/>
      <c r="I21" s="97"/>
      <c r="J21" s="97"/>
      <c r="K21" s="113"/>
    </row>
    <row r="22" spans="1:16">
      <c r="A22" s="3"/>
      <c r="B22" s="3"/>
      <c r="C22" s="3"/>
      <c r="D22" s="3"/>
      <c r="E22" s="3"/>
      <c r="F22" s="3"/>
      <c r="G22" s="115"/>
      <c r="H22" s="97"/>
      <c r="I22" s="97"/>
      <c r="J22" s="97"/>
      <c r="K22" s="113"/>
    </row>
    <row r="23" spans="1:16">
      <c r="A23" s="3"/>
      <c r="B23" s="3"/>
      <c r="C23" s="3"/>
      <c r="D23" s="3"/>
      <c r="E23" s="3"/>
      <c r="F23" s="3"/>
      <c r="G23" s="115"/>
      <c r="H23" s="97"/>
      <c r="I23" s="97"/>
      <c r="J23" s="97"/>
      <c r="K23" s="113"/>
    </row>
    <row r="24" spans="1:16">
      <c r="A24" s="3"/>
      <c r="B24" s="3"/>
      <c r="C24" s="3"/>
      <c r="D24" s="3"/>
      <c r="E24" s="3"/>
      <c r="F24" s="3"/>
      <c r="G24" s="115"/>
      <c r="H24" s="98"/>
      <c r="I24" s="98"/>
      <c r="J24" s="98"/>
      <c r="K24" s="113"/>
    </row>
    <row r="25" spans="1:16">
      <c r="A25" s="3"/>
      <c r="B25" s="3"/>
      <c r="C25" s="3"/>
      <c r="D25" s="3"/>
      <c r="E25" s="3"/>
      <c r="F25" s="3"/>
      <c r="G25" s="115"/>
      <c r="H25" s="98"/>
      <c r="I25" s="98"/>
      <c r="J25" s="98"/>
      <c r="K25" s="113"/>
    </row>
    <row r="26" spans="1:16">
      <c r="A26" s="3"/>
      <c r="B26" s="3"/>
      <c r="C26" s="3"/>
      <c r="D26" s="3"/>
      <c r="E26" s="3"/>
      <c r="F26" s="3"/>
      <c r="G26" s="115"/>
      <c r="H26" s="98"/>
      <c r="I26" s="98"/>
      <c r="J26" s="98"/>
      <c r="K26" s="113"/>
    </row>
    <row r="27" spans="1:16">
      <c r="A27" s="3"/>
      <c r="B27" s="3"/>
      <c r="C27" s="3"/>
      <c r="D27" s="3"/>
      <c r="E27" s="3"/>
      <c r="F27" s="3"/>
      <c r="G27" s="115"/>
      <c r="H27" s="98"/>
      <c r="I27" s="98"/>
      <c r="J27" s="98"/>
      <c r="K27" s="113"/>
    </row>
    <row r="28" spans="1:16">
      <c r="A28" s="114"/>
      <c r="B28" s="114"/>
      <c r="C28" s="114"/>
      <c r="D28" s="114"/>
      <c r="E28" s="3"/>
      <c r="F28" s="3"/>
      <c r="G28" s="115"/>
      <c r="H28" s="99"/>
      <c r="I28" s="99"/>
      <c r="J28" s="99"/>
      <c r="K28" s="113"/>
    </row>
    <row r="29" spans="1:16">
      <c r="A29" s="114"/>
      <c r="B29" s="114"/>
      <c r="C29" s="114"/>
      <c r="D29" s="114"/>
      <c r="E29" s="114"/>
      <c r="F29" s="114"/>
      <c r="G29" s="115"/>
      <c r="H29" s="99"/>
      <c r="I29" s="99"/>
      <c r="J29" s="99"/>
      <c r="K29" s="113"/>
    </row>
    <row r="30" spans="1:16">
      <c r="A30" s="114"/>
      <c r="B30" s="114"/>
      <c r="C30" s="114"/>
      <c r="D30" s="114"/>
      <c r="E30" s="3"/>
      <c r="F30" s="3"/>
      <c r="G30" s="115"/>
      <c r="H30" s="99"/>
      <c r="I30" s="99"/>
      <c r="J30" s="99"/>
      <c r="K30" s="113"/>
    </row>
    <row r="31" spans="1:16">
      <c r="A31" s="114"/>
      <c r="B31" s="114"/>
      <c r="C31" s="114"/>
      <c r="D31" s="114"/>
      <c r="E31" s="114"/>
      <c r="F31" s="114"/>
      <c r="G31" s="115"/>
      <c r="H31" s="99"/>
      <c r="I31" s="99"/>
      <c r="J31" s="99"/>
      <c r="K31" s="113"/>
    </row>
    <row r="32" spans="1:16">
      <c r="A32" s="114"/>
      <c r="B32" s="114"/>
      <c r="C32" s="114"/>
      <c r="D32" s="114"/>
      <c r="E32" s="3"/>
      <c r="F32" s="3"/>
      <c r="G32" s="115"/>
      <c r="H32" s="99"/>
      <c r="I32" s="98"/>
      <c r="J32" s="99"/>
      <c r="K32" s="113"/>
    </row>
    <row r="33" spans="1:11">
      <c r="A33" s="114"/>
      <c r="B33" s="114"/>
      <c r="C33" s="114"/>
      <c r="D33" s="114"/>
      <c r="E33" s="114"/>
      <c r="F33" s="114"/>
      <c r="G33" s="115"/>
      <c r="H33" s="99"/>
      <c r="I33" s="99"/>
      <c r="J33" s="99"/>
      <c r="K33" s="113"/>
    </row>
    <row r="34" spans="1:11">
      <c r="A34" s="114"/>
      <c r="B34" s="114"/>
      <c r="C34" s="114"/>
      <c r="D34" s="114"/>
      <c r="E34" s="3"/>
      <c r="F34" s="3"/>
      <c r="G34" s="115"/>
      <c r="H34" s="99"/>
      <c r="I34" s="98"/>
      <c r="J34" s="99"/>
      <c r="K34" s="113"/>
    </row>
    <row r="35" spans="1:11">
      <c r="A35" s="114"/>
      <c r="B35" s="114"/>
      <c r="C35" s="114"/>
      <c r="D35" s="114"/>
      <c r="E35" s="114"/>
      <c r="F35" s="114"/>
      <c r="G35" s="115"/>
      <c r="H35" s="99"/>
      <c r="I35" s="99"/>
      <c r="J35" s="99"/>
      <c r="K35" s="113"/>
    </row>
    <row r="36" spans="1:11">
      <c r="A36" s="114"/>
      <c r="B36" s="114"/>
      <c r="C36" s="114"/>
      <c r="D36" s="114"/>
      <c r="E36" s="3"/>
      <c r="F36" s="3"/>
      <c r="G36" s="115"/>
      <c r="H36" s="99"/>
      <c r="I36" s="98"/>
      <c r="J36" s="99"/>
      <c r="K36" s="113"/>
    </row>
    <row r="37" spans="1:11">
      <c r="A37" s="11"/>
      <c r="B37" s="11"/>
      <c r="C37" s="11"/>
      <c r="D37" s="11"/>
      <c r="E37" s="11"/>
      <c r="F37" s="11"/>
      <c r="G37" s="12"/>
      <c r="H37" s="100"/>
      <c r="I37" s="101"/>
      <c r="J37" s="100"/>
      <c r="K37" s="9"/>
    </row>
    <row r="38" spans="1:11">
      <c r="A38" s="14"/>
      <c r="B38" s="15"/>
      <c r="C38" s="15"/>
      <c r="E38" s="16" t="s">
        <v>9</v>
      </c>
      <c r="F38" s="17"/>
      <c r="H38" s="102">
        <f>SUM(H6:H36)</f>
        <v>0</v>
      </c>
      <c r="I38" s="102">
        <f>SUM(I6:I36)</f>
        <v>0</v>
      </c>
      <c r="J38" s="102">
        <f>SUM(J6:J36)</f>
        <v>0</v>
      </c>
    </row>
    <row r="39" spans="1:11">
      <c r="A39" s="16"/>
      <c r="B39" s="16"/>
      <c r="C39" s="16"/>
      <c r="E39" s="16" t="s">
        <v>17</v>
      </c>
      <c r="F39" s="17"/>
      <c r="H39" s="103">
        <f>H38*H3</f>
        <v>0</v>
      </c>
      <c r="I39" s="103">
        <f>I38*I3</f>
        <v>0</v>
      </c>
      <c r="J39" s="103">
        <f>J38*J3</f>
        <v>0</v>
      </c>
    </row>
    <row r="40" spans="1:11">
      <c r="A40" s="16"/>
      <c r="B40" s="16"/>
      <c r="C40" s="16"/>
      <c r="E40" s="16"/>
      <c r="F40" s="16"/>
      <c r="H40" s="104"/>
      <c r="I40" s="104"/>
      <c r="J40" s="102"/>
    </row>
    <row r="41" spans="1:11" ht="12" thickBot="1">
      <c r="A41" s="16"/>
      <c r="B41" s="16"/>
      <c r="C41" s="16"/>
      <c r="E41" s="16" t="s">
        <v>10</v>
      </c>
      <c r="F41" s="17"/>
      <c r="H41" s="105">
        <f>SUM(H38:H39)</f>
        <v>0</v>
      </c>
      <c r="I41" s="105">
        <f>SUM(I38:I39)</f>
        <v>0</v>
      </c>
      <c r="J41" s="105">
        <f>SUM(J38:J39)</f>
        <v>0</v>
      </c>
    </row>
    <row r="42" spans="1:11" ht="12" thickTop="1">
      <c r="A42" s="16"/>
      <c r="B42" s="16"/>
      <c r="C42" s="16"/>
      <c r="H42" s="106"/>
      <c r="I42" s="106"/>
      <c r="J42" s="106"/>
    </row>
    <row r="43" spans="1:11">
      <c r="E43" s="2" t="s">
        <v>11</v>
      </c>
      <c r="H43" s="106"/>
      <c r="I43" s="107"/>
      <c r="J43" s="108">
        <f>SUM(H41:J41)</f>
        <v>0</v>
      </c>
    </row>
    <row r="44" spans="1:11">
      <c r="G44" s="9"/>
      <c r="H44" s="9"/>
      <c r="I44" s="9"/>
      <c r="J44" s="9"/>
      <c r="K44" s="9"/>
    </row>
    <row r="45" spans="1:11">
      <c r="E45" s="18" t="s">
        <v>12</v>
      </c>
      <c r="F45" s="19"/>
      <c r="G45" s="20"/>
      <c r="H45" s="20"/>
      <c r="I45" s="20"/>
      <c r="J45" s="9"/>
      <c r="K45" s="9"/>
    </row>
    <row r="46" spans="1:11">
      <c r="E46" s="19" t="s">
        <v>13</v>
      </c>
      <c r="G46" s="18" t="s">
        <v>14</v>
      </c>
      <c r="H46" s="21"/>
      <c r="I46" s="107">
        <f>Savings!I12</f>
        <v>8083.3333333333385</v>
      </c>
      <c r="J46" s="107"/>
      <c r="K46" s="13"/>
    </row>
    <row r="47" spans="1:11">
      <c r="G47" s="18" t="s">
        <v>48</v>
      </c>
      <c r="H47" s="21"/>
      <c r="I47" s="107">
        <f>Savings!I24</f>
        <v>20833.333333333336</v>
      </c>
      <c r="J47" s="107"/>
      <c r="K47" s="13"/>
    </row>
    <row r="48" spans="1:11">
      <c r="G48" s="18" t="s">
        <v>52</v>
      </c>
      <c r="H48" s="21"/>
      <c r="I48" s="107">
        <f>+SUM(Savings!F33:H33)</f>
        <v>0</v>
      </c>
      <c r="J48" s="107"/>
      <c r="K48" s="13"/>
    </row>
    <row r="49" spans="5:11">
      <c r="G49" s="18" t="s">
        <v>108</v>
      </c>
      <c r="H49" s="21"/>
      <c r="I49" s="106">
        <f>Savings!E45</f>
        <v>0</v>
      </c>
      <c r="J49" s="106"/>
      <c r="K49" s="9"/>
    </row>
    <row r="50" spans="5:11">
      <c r="G50" s="18" t="s">
        <v>42</v>
      </c>
      <c r="H50" s="21"/>
      <c r="I50" s="106">
        <f>Savings!D55</f>
        <v>0</v>
      </c>
      <c r="J50" s="106"/>
      <c r="K50" s="21"/>
    </row>
    <row r="51" spans="5:11">
      <c r="F51" s="18"/>
      <c r="G51" s="21"/>
      <c r="H51" s="21"/>
      <c r="I51" s="108"/>
      <c r="J51" s="108">
        <f>SUM(I46:I50)</f>
        <v>28916.666666666675</v>
      </c>
      <c r="K51" s="21"/>
    </row>
    <row r="52" spans="5:11">
      <c r="G52" s="9"/>
      <c r="H52" s="9"/>
      <c r="I52" s="107"/>
      <c r="J52" s="107"/>
      <c r="K52" s="21"/>
    </row>
    <row r="53" spans="5:11" ht="13.5" thickBot="1">
      <c r="F53" s="19"/>
      <c r="G53" s="109" t="s">
        <v>15</v>
      </c>
      <c r="H53" s="110"/>
      <c r="I53" s="111"/>
      <c r="J53" s="112">
        <f>J43-J51</f>
        <v>-28916.666666666675</v>
      </c>
      <c r="K53" s="9"/>
    </row>
    <row r="54" spans="5:11" ht="12" thickTop="1">
      <c r="E54" s="19"/>
      <c r="F54" s="19"/>
      <c r="G54" s="23"/>
      <c r="H54" s="21"/>
      <c r="I54" s="9"/>
      <c r="J54" s="9"/>
      <c r="K54" s="9"/>
    </row>
    <row r="55" spans="5:11">
      <c r="E55" s="22"/>
      <c r="K55" s="9"/>
    </row>
    <row r="56" spans="5:11">
      <c r="H56" s="9"/>
      <c r="I56" s="21"/>
      <c r="J56" s="9"/>
      <c r="K56" s="9"/>
    </row>
    <row r="57" spans="5:11">
      <c r="I57" s="21"/>
      <c r="J57" s="21"/>
      <c r="K57" s="9"/>
    </row>
    <row r="58" spans="5:11">
      <c r="I58" s="9"/>
      <c r="J58" s="9"/>
      <c r="K58" s="9"/>
    </row>
    <row r="59" spans="5:11">
      <c r="G59" s="9"/>
      <c r="H59" s="9"/>
      <c r="I59" s="9"/>
      <c r="J59" s="9"/>
      <c r="K59" s="9"/>
    </row>
    <row r="62" spans="5:11">
      <c r="H62" s="2">
        <v>4</v>
      </c>
    </row>
  </sheetData>
  <mergeCells count="2">
    <mergeCell ref="A2:J2"/>
    <mergeCell ref="A1:J1"/>
  </mergeCells>
  <phoneticPr fontId="4" type="noConversion"/>
  <dataValidations count="3">
    <dataValidation type="list" allowBlank="1" showInputMessage="1" showErrorMessage="1" sqref="G35:G36" xr:uid="{00000000-0002-0000-0000-000000000000}">
      <formula1>"SL1, SL1-LT, SL2, SL3"</formula1>
    </dataValidation>
    <dataValidation type="list" allowBlank="1" showInputMessage="1" showErrorMessage="1" sqref="G30:G34" xr:uid="{5DCACAA1-32F1-4CDE-985F-EB39C0B96A6D}">
      <formula1>"OL, SL 1, SL 1-Long Term, SL 2, SL 2-Long Term, SL 3, SL 3-Long Term, CI"</formula1>
    </dataValidation>
    <dataValidation type="list" allowBlank="1" showInputMessage="1" showErrorMessage="1" sqref="G6:G29" xr:uid="{F3452060-3EE5-4EF6-98F8-C61C299E143A}">
      <formula1>"OL, SL 1, SL 1-Long Term, SL 2, SL 2-Long Term, SL 3, SL 3-Long Term, CI, CI 1st"</formula1>
    </dataValidation>
  </dataValidations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workbookViewId="0">
      <selection activeCell="F25" sqref="F25"/>
    </sheetView>
  </sheetViews>
  <sheetFormatPr defaultColWidth="8.85546875" defaultRowHeight="11.25"/>
  <cols>
    <col min="1" max="4" width="13.28515625" style="2" customWidth="1"/>
    <col min="5" max="5" width="11.42578125" style="11" bestFit="1" customWidth="1"/>
    <col min="6" max="6" width="7.42578125" style="11" bestFit="1" customWidth="1"/>
    <col min="7" max="7" width="9.28515625" style="11" bestFit="1" customWidth="1"/>
    <col min="8" max="8" width="9.5703125" style="11" bestFit="1" customWidth="1"/>
    <col min="9" max="9" width="9.5703125" style="11" customWidth="1"/>
    <col min="10" max="10" width="8.7109375" style="11" bestFit="1" customWidth="1"/>
    <col min="11" max="12" width="8.7109375" style="2" bestFit="1" customWidth="1"/>
    <col min="13" max="14" width="8.7109375" style="2" customWidth="1"/>
    <col min="15" max="15" width="8.7109375" style="2" bestFit="1" customWidth="1"/>
    <col min="16" max="16" width="8.7109375" style="2" customWidth="1"/>
    <col min="17" max="17" width="7" style="2" customWidth="1"/>
    <col min="18" max="18" width="8.7109375" style="2" customWidth="1"/>
    <col min="19" max="19" width="9.42578125" style="2" customWidth="1"/>
    <col min="20" max="20" width="33.140625" style="2" customWidth="1"/>
    <col min="21" max="16384" width="8.85546875" style="2"/>
  </cols>
  <sheetData>
    <row r="1" spans="1:20" s="66" customFormat="1" ht="13.9" customHeight="1">
      <c r="A1" s="121" t="str">
        <f>CONCATENATE('Sessional Request'!A1:J1," ","Teaching Load")</f>
        <v>Department of …..UTM  Teaching Load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12" thickBot="1"/>
    <row r="3" spans="1:20" s="72" customFormat="1" ht="23.25" thickBot="1">
      <c r="A3" s="70" t="s">
        <v>2</v>
      </c>
      <c r="B3" s="71" t="s">
        <v>78</v>
      </c>
      <c r="C3" s="71" t="s">
        <v>79</v>
      </c>
      <c r="D3" s="71" t="s">
        <v>81</v>
      </c>
      <c r="E3" s="71" t="s">
        <v>54</v>
      </c>
      <c r="F3" s="71" t="s">
        <v>55</v>
      </c>
      <c r="G3" s="71" t="s">
        <v>56</v>
      </c>
      <c r="H3" s="71" t="s">
        <v>0</v>
      </c>
      <c r="I3" s="77" t="s">
        <v>80</v>
      </c>
      <c r="J3" s="122" t="s">
        <v>1</v>
      </c>
      <c r="K3" s="123"/>
      <c r="L3" s="123"/>
      <c r="M3" s="123"/>
      <c r="N3" s="123"/>
      <c r="O3" s="123"/>
      <c r="P3" s="122" t="s">
        <v>76</v>
      </c>
      <c r="Q3" s="124"/>
      <c r="R3" s="123" t="s">
        <v>77</v>
      </c>
      <c r="S3" s="124"/>
      <c r="T3" s="78" t="s">
        <v>50</v>
      </c>
    </row>
    <row r="4" spans="1:20" ht="12.6" customHeight="1">
      <c r="A4" s="24"/>
      <c r="B4" s="24"/>
      <c r="C4" s="24"/>
      <c r="D4" s="24"/>
      <c r="E4" s="25"/>
      <c r="F4" s="25"/>
      <c r="G4" s="25"/>
      <c r="H4" s="26">
        <f>SUM(E4:G4)</f>
        <v>0</v>
      </c>
      <c r="I4" s="26">
        <f>H4-D4</f>
        <v>0</v>
      </c>
      <c r="J4" s="27"/>
      <c r="K4" s="28"/>
      <c r="L4" s="28"/>
      <c r="M4" s="29"/>
      <c r="N4" s="29"/>
      <c r="O4" s="64"/>
      <c r="P4" s="27"/>
      <c r="Q4" s="87"/>
      <c r="R4" s="85"/>
      <c r="S4" s="28"/>
      <c r="T4" s="67"/>
    </row>
    <row r="5" spans="1:20" ht="12.6" customHeight="1">
      <c r="A5" s="31"/>
      <c r="B5" s="31"/>
      <c r="C5" s="31"/>
      <c r="D5" s="31"/>
      <c r="E5" s="32"/>
      <c r="F5" s="32"/>
      <c r="G5" s="32"/>
      <c r="H5" s="33">
        <f t="shared" ref="H5:H29" si="0">SUM(E5:G5)</f>
        <v>0</v>
      </c>
      <c r="I5" s="33">
        <f t="shared" ref="I5:I29" si="1">H5-D5</f>
        <v>0</v>
      </c>
      <c r="J5" s="34"/>
      <c r="K5" s="35"/>
      <c r="L5" s="36"/>
      <c r="M5" s="36"/>
      <c r="N5" s="36"/>
      <c r="O5" s="37"/>
      <c r="P5" s="34"/>
      <c r="Q5" s="37"/>
      <c r="R5" s="30"/>
      <c r="S5" s="36"/>
      <c r="T5" s="67"/>
    </row>
    <row r="6" spans="1:20" ht="12.6" customHeight="1">
      <c r="A6" s="31"/>
      <c r="B6" s="31"/>
      <c r="C6" s="31"/>
      <c r="D6" s="31"/>
      <c r="E6" s="32"/>
      <c r="F6" s="32"/>
      <c r="G6" s="32"/>
      <c r="H6" s="33">
        <f t="shared" si="0"/>
        <v>0</v>
      </c>
      <c r="I6" s="33">
        <f t="shared" si="1"/>
        <v>0</v>
      </c>
      <c r="J6" s="34"/>
      <c r="K6" s="35"/>
      <c r="L6" s="36"/>
      <c r="M6" s="36"/>
      <c r="N6" s="36"/>
      <c r="O6" s="37"/>
      <c r="P6" s="34"/>
      <c r="Q6" s="37"/>
      <c r="R6" s="30"/>
      <c r="S6" s="36"/>
      <c r="T6" s="67"/>
    </row>
    <row r="7" spans="1:20" ht="12.6" customHeight="1">
      <c r="A7" s="31"/>
      <c r="B7" s="31"/>
      <c r="C7" s="31"/>
      <c r="D7" s="31"/>
      <c r="E7" s="32"/>
      <c r="F7" s="32"/>
      <c r="G7" s="32"/>
      <c r="H7" s="33">
        <f t="shared" si="0"/>
        <v>0</v>
      </c>
      <c r="I7" s="33">
        <f t="shared" si="1"/>
        <v>0</v>
      </c>
      <c r="J7" s="34"/>
      <c r="K7" s="35"/>
      <c r="L7" s="36"/>
      <c r="M7" s="36"/>
      <c r="N7" s="36"/>
      <c r="O7" s="37"/>
      <c r="P7" s="34"/>
      <c r="Q7" s="37"/>
      <c r="R7" s="30"/>
      <c r="S7" s="36"/>
      <c r="T7" s="67"/>
    </row>
    <row r="8" spans="1:20" ht="12.6" customHeight="1">
      <c r="A8" s="31"/>
      <c r="B8" s="31"/>
      <c r="C8" s="31"/>
      <c r="D8" s="31"/>
      <c r="E8" s="32"/>
      <c r="F8" s="32"/>
      <c r="G8" s="32"/>
      <c r="H8" s="33">
        <f t="shared" si="0"/>
        <v>0</v>
      </c>
      <c r="I8" s="33">
        <f t="shared" si="1"/>
        <v>0</v>
      </c>
      <c r="J8" s="34"/>
      <c r="K8" s="35"/>
      <c r="L8" s="36"/>
      <c r="M8" s="36"/>
      <c r="N8" s="36"/>
      <c r="O8" s="37"/>
      <c r="P8" s="34"/>
      <c r="Q8" s="37"/>
      <c r="R8" s="30"/>
      <c r="S8" s="36"/>
      <c r="T8" s="67"/>
    </row>
    <row r="9" spans="1:20" ht="12.6" customHeight="1">
      <c r="A9" s="31"/>
      <c r="B9" s="31"/>
      <c r="C9" s="31"/>
      <c r="D9" s="31"/>
      <c r="E9" s="32"/>
      <c r="F9" s="32"/>
      <c r="G9" s="32"/>
      <c r="H9" s="33">
        <f t="shared" si="0"/>
        <v>0</v>
      </c>
      <c r="I9" s="33">
        <f t="shared" si="1"/>
        <v>0</v>
      </c>
      <c r="J9" s="34"/>
      <c r="K9" s="35"/>
      <c r="L9" s="36"/>
      <c r="M9" s="36"/>
      <c r="N9" s="36"/>
      <c r="O9" s="37"/>
      <c r="P9" s="34"/>
      <c r="Q9" s="37"/>
      <c r="R9" s="30"/>
      <c r="S9" s="36"/>
      <c r="T9" s="67"/>
    </row>
    <row r="10" spans="1:20" ht="12.6" customHeight="1">
      <c r="A10" s="24"/>
      <c r="B10" s="24"/>
      <c r="C10" s="24"/>
      <c r="D10" s="24"/>
      <c r="E10" s="25"/>
      <c r="F10" s="25"/>
      <c r="G10" s="25"/>
      <c r="H10" s="33">
        <f t="shared" si="0"/>
        <v>0</v>
      </c>
      <c r="I10" s="33">
        <f t="shared" si="1"/>
        <v>0</v>
      </c>
      <c r="J10" s="38"/>
      <c r="K10" s="35"/>
      <c r="L10" s="30"/>
      <c r="M10" s="35"/>
      <c r="N10" s="35"/>
      <c r="O10" s="65"/>
      <c r="P10" s="34"/>
      <c r="Q10" s="64"/>
      <c r="R10" s="30"/>
      <c r="S10" s="30"/>
      <c r="T10" s="68"/>
    </row>
    <row r="11" spans="1:20" ht="12.6" customHeight="1">
      <c r="A11" s="31"/>
      <c r="B11" s="31"/>
      <c r="C11" s="31"/>
      <c r="D11" s="31"/>
      <c r="E11" s="32"/>
      <c r="F11" s="32"/>
      <c r="G11" s="32"/>
      <c r="H11" s="33">
        <f t="shared" si="0"/>
        <v>0</v>
      </c>
      <c r="I11" s="33">
        <f t="shared" si="1"/>
        <v>0</v>
      </c>
      <c r="J11" s="34"/>
      <c r="K11" s="35"/>
      <c r="L11" s="36"/>
      <c r="M11" s="36"/>
      <c r="N11" s="36"/>
      <c r="O11" s="37"/>
      <c r="P11" s="34"/>
      <c r="Q11" s="37"/>
      <c r="R11" s="30"/>
      <c r="S11" s="36"/>
      <c r="T11" s="67"/>
    </row>
    <row r="12" spans="1:20" ht="12.6" customHeight="1">
      <c r="A12" s="31"/>
      <c r="B12" s="31"/>
      <c r="C12" s="31"/>
      <c r="D12" s="31"/>
      <c r="E12" s="32"/>
      <c r="F12" s="32"/>
      <c r="G12" s="32"/>
      <c r="H12" s="33">
        <f t="shared" si="0"/>
        <v>0</v>
      </c>
      <c r="I12" s="33">
        <f t="shared" si="1"/>
        <v>0</v>
      </c>
      <c r="J12" s="34"/>
      <c r="K12" s="35"/>
      <c r="L12" s="36"/>
      <c r="M12" s="36"/>
      <c r="N12" s="36"/>
      <c r="O12" s="37"/>
      <c r="P12" s="34"/>
      <c r="Q12" s="37"/>
      <c r="R12" s="30"/>
      <c r="S12" s="36"/>
      <c r="T12" s="67"/>
    </row>
    <row r="13" spans="1:20" ht="12.6" customHeight="1">
      <c r="A13" s="31"/>
      <c r="B13" s="31"/>
      <c r="C13" s="31"/>
      <c r="D13" s="31"/>
      <c r="E13" s="32"/>
      <c r="F13" s="32"/>
      <c r="G13" s="32"/>
      <c r="H13" s="33">
        <f t="shared" si="0"/>
        <v>0</v>
      </c>
      <c r="I13" s="33">
        <f t="shared" si="1"/>
        <v>0</v>
      </c>
      <c r="J13" s="34"/>
      <c r="K13" s="30"/>
      <c r="L13" s="35"/>
      <c r="M13" s="36"/>
      <c r="N13" s="36"/>
      <c r="O13" s="37"/>
      <c r="P13" s="34"/>
      <c r="Q13" s="37"/>
      <c r="R13" s="30"/>
      <c r="S13" s="35"/>
      <c r="T13" s="67"/>
    </row>
    <row r="14" spans="1:20" ht="12.6" customHeight="1">
      <c r="A14" s="31"/>
      <c r="B14" s="31"/>
      <c r="C14" s="31"/>
      <c r="D14" s="31"/>
      <c r="E14" s="32"/>
      <c r="F14" s="32"/>
      <c r="G14" s="32"/>
      <c r="H14" s="33">
        <f t="shared" si="0"/>
        <v>0</v>
      </c>
      <c r="I14" s="33">
        <f t="shared" si="1"/>
        <v>0</v>
      </c>
      <c r="J14" s="34"/>
      <c r="K14" s="35"/>
      <c r="L14" s="36"/>
      <c r="M14" s="36"/>
      <c r="N14" s="36"/>
      <c r="O14" s="37"/>
      <c r="P14" s="34"/>
      <c r="Q14" s="37"/>
      <c r="R14" s="30"/>
      <c r="S14" s="36"/>
      <c r="T14" s="67"/>
    </row>
    <row r="15" spans="1:20" ht="12.6" customHeight="1">
      <c r="A15" s="31"/>
      <c r="B15" s="31"/>
      <c r="C15" s="31"/>
      <c r="D15" s="31"/>
      <c r="E15" s="32"/>
      <c r="F15" s="32"/>
      <c r="G15" s="32"/>
      <c r="H15" s="33">
        <f t="shared" si="0"/>
        <v>0</v>
      </c>
      <c r="I15" s="33">
        <f t="shared" si="1"/>
        <v>0</v>
      </c>
      <c r="J15" s="34"/>
      <c r="K15" s="35"/>
      <c r="L15" s="36"/>
      <c r="M15" s="36"/>
      <c r="N15" s="36"/>
      <c r="O15" s="37"/>
      <c r="P15" s="34"/>
      <c r="Q15" s="37"/>
      <c r="R15" s="30"/>
      <c r="S15" s="36"/>
      <c r="T15" s="67"/>
    </row>
    <row r="16" spans="1:20" ht="12.6" customHeight="1">
      <c r="A16" s="31"/>
      <c r="B16" s="31"/>
      <c r="C16" s="31"/>
      <c r="D16" s="31"/>
      <c r="E16" s="32"/>
      <c r="F16" s="32"/>
      <c r="G16" s="32"/>
      <c r="H16" s="33">
        <f t="shared" si="0"/>
        <v>0</v>
      </c>
      <c r="I16" s="33">
        <f t="shared" si="1"/>
        <v>0</v>
      </c>
      <c r="J16" s="34"/>
      <c r="K16" s="35"/>
      <c r="L16" s="36"/>
      <c r="M16" s="36"/>
      <c r="N16" s="36"/>
      <c r="O16" s="37"/>
      <c r="P16" s="34"/>
      <c r="Q16" s="37"/>
      <c r="R16" s="30"/>
      <c r="S16" s="36"/>
      <c r="T16" s="67"/>
    </row>
    <row r="17" spans="1:20" ht="12.6" customHeight="1">
      <c r="A17" s="31"/>
      <c r="B17" s="31"/>
      <c r="C17" s="31"/>
      <c r="D17" s="31"/>
      <c r="E17" s="32"/>
      <c r="F17" s="32"/>
      <c r="G17" s="32"/>
      <c r="H17" s="33">
        <f t="shared" si="0"/>
        <v>0</v>
      </c>
      <c r="I17" s="33">
        <f t="shared" si="1"/>
        <v>0</v>
      </c>
      <c r="J17" s="34"/>
      <c r="K17" s="35"/>
      <c r="L17" s="36"/>
      <c r="M17" s="36"/>
      <c r="N17" s="36"/>
      <c r="O17" s="37"/>
      <c r="P17" s="34"/>
      <c r="Q17" s="37"/>
      <c r="R17" s="30"/>
      <c r="S17" s="36"/>
      <c r="T17" s="67"/>
    </row>
    <row r="18" spans="1:20" ht="12.6" customHeight="1">
      <c r="A18" s="31"/>
      <c r="B18" s="31"/>
      <c r="C18" s="31"/>
      <c r="D18" s="31"/>
      <c r="E18" s="32"/>
      <c r="F18" s="32"/>
      <c r="G18" s="32"/>
      <c r="H18" s="33">
        <f t="shared" si="0"/>
        <v>0</v>
      </c>
      <c r="I18" s="33">
        <f t="shared" si="1"/>
        <v>0</v>
      </c>
      <c r="J18" s="34"/>
      <c r="K18" s="35"/>
      <c r="L18" s="36"/>
      <c r="M18" s="36"/>
      <c r="N18" s="36"/>
      <c r="O18" s="37"/>
      <c r="P18" s="34"/>
      <c r="Q18" s="37"/>
      <c r="R18" s="30"/>
      <c r="S18" s="36"/>
      <c r="T18" s="67"/>
    </row>
    <row r="19" spans="1:20" ht="12.6" customHeight="1">
      <c r="A19" s="31"/>
      <c r="B19" s="31"/>
      <c r="C19" s="31"/>
      <c r="D19" s="31"/>
      <c r="E19" s="32"/>
      <c r="F19" s="32"/>
      <c r="G19" s="32"/>
      <c r="H19" s="33">
        <f t="shared" si="0"/>
        <v>0</v>
      </c>
      <c r="I19" s="33">
        <f t="shared" si="1"/>
        <v>0</v>
      </c>
      <c r="J19" s="34"/>
      <c r="K19" s="35"/>
      <c r="L19" s="36"/>
      <c r="M19" s="36"/>
      <c r="N19" s="36"/>
      <c r="O19" s="37"/>
      <c r="P19" s="34"/>
      <c r="Q19" s="37"/>
      <c r="R19" s="30"/>
      <c r="S19" s="36"/>
      <c r="T19" s="67"/>
    </row>
    <row r="20" spans="1:20" ht="12.6" customHeight="1">
      <c r="A20" s="31"/>
      <c r="B20" s="31"/>
      <c r="C20" s="31"/>
      <c r="D20" s="31"/>
      <c r="E20" s="32"/>
      <c r="F20" s="32"/>
      <c r="G20" s="32"/>
      <c r="H20" s="33">
        <f t="shared" si="0"/>
        <v>0</v>
      </c>
      <c r="I20" s="33">
        <f t="shared" si="1"/>
        <v>0</v>
      </c>
      <c r="J20" s="34"/>
      <c r="K20" s="35"/>
      <c r="L20" s="36"/>
      <c r="M20" s="36"/>
      <c r="N20" s="36"/>
      <c r="O20" s="37"/>
      <c r="P20" s="34"/>
      <c r="Q20" s="37"/>
      <c r="R20" s="30"/>
      <c r="S20" s="36"/>
      <c r="T20" s="67"/>
    </row>
    <row r="21" spans="1:20" ht="12.6" customHeight="1">
      <c r="A21" s="31"/>
      <c r="B21" s="31"/>
      <c r="C21" s="31"/>
      <c r="D21" s="31"/>
      <c r="E21" s="32"/>
      <c r="F21" s="32"/>
      <c r="G21" s="32"/>
      <c r="H21" s="33">
        <f t="shared" si="0"/>
        <v>0</v>
      </c>
      <c r="I21" s="33">
        <f t="shared" si="1"/>
        <v>0</v>
      </c>
      <c r="J21" s="34"/>
      <c r="K21" s="35"/>
      <c r="L21" s="36"/>
      <c r="M21" s="36"/>
      <c r="N21" s="36"/>
      <c r="O21" s="37"/>
      <c r="P21" s="34"/>
      <c r="Q21" s="37"/>
      <c r="R21" s="30"/>
      <c r="S21" s="36"/>
      <c r="T21" s="67"/>
    </row>
    <row r="22" spans="1:20" ht="12.6" customHeight="1">
      <c r="A22" s="31"/>
      <c r="B22" s="31"/>
      <c r="C22" s="31"/>
      <c r="D22" s="31"/>
      <c r="E22" s="32"/>
      <c r="F22" s="32"/>
      <c r="G22" s="32"/>
      <c r="H22" s="33">
        <f t="shared" si="0"/>
        <v>0</v>
      </c>
      <c r="I22" s="33">
        <f t="shared" si="1"/>
        <v>0</v>
      </c>
      <c r="J22" s="34"/>
      <c r="K22" s="35"/>
      <c r="L22" s="36"/>
      <c r="M22" s="36"/>
      <c r="N22" s="36"/>
      <c r="O22" s="37"/>
      <c r="P22" s="34"/>
      <c r="Q22" s="37"/>
      <c r="R22" s="30"/>
      <c r="S22" s="36"/>
      <c r="T22" s="67"/>
    </row>
    <row r="23" spans="1:20" ht="12.6" customHeight="1">
      <c r="A23" s="31"/>
      <c r="B23" s="31"/>
      <c r="C23" s="31"/>
      <c r="D23" s="31"/>
      <c r="E23" s="32"/>
      <c r="F23" s="32"/>
      <c r="G23" s="32"/>
      <c r="H23" s="33">
        <f t="shared" si="0"/>
        <v>0</v>
      </c>
      <c r="I23" s="33">
        <f t="shared" si="1"/>
        <v>0</v>
      </c>
      <c r="J23" s="34"/>
      <c r="K23" s="35"/>
      <c r="L23" s="36"/>
      <c r="M23" s="36"/>
      <c r="N23" s="36"/>
      <c r="O23" s="37"/>
      <c r="P23" s="34"/>
      <c r="Q23" s="37"/>
      <c r="R23" s="30"/>
      <c r="S23" s="36"/>
      <c r="T23" s="67"/>
    </row>
    <row r="24" spans="1:20" ht="12.6" customHeight="1">
      <c r="A24" s="31"/>
      <c r="B24" s="31"/>
      <c r="C24" s="31"/>
      <c r="D24" s="31"/>
      <c r="E24" s="32"/>
      <c r="F24" s="32"/>
      <c r="G24" s="32"/>
      <c r="H24" s="33">
        <f t="shared" si="0"/>
        <v>0</v>
      </c>
      <c r="I24" s="33">
        <f t="shared" si="1"/>
        <v>0</v>
      </c>
      <c r="J24" s="34"/>
      <c r="K24" s="35"/>
      <c r="L24" s="36"/>
      <c r="M24" s="36"/>
      <c r="N24" s="36"/>
      <c r="O24" s="37"/>
      <c r="P24" s="34"/>
      <c r="Q24" s="37"/>
      <c r="R24" s="30"/>
      <c r="S24" s="36"/>
      <c r="T24" s="67"/>
    </row>
    <row r="25" spans="1:20" ht="12.6" customHeight="1">
      <c r="A25" s="31"/>
      <c r="B25" s="31"/>
      <c r="C25" s="31"/>
      <c r="D25" s="31"/>
      <c r="E25" s="32"/>
      <c r="F25" s="32"/>
      <c r="G25" s="32"/>
      <c r="H25" s="33">
        <f t="shared" si="0"/>
        <v>0</v>
      </c>
      <c r="I25" s="33">
        <f t="shared" si="1"/>
        <v>0</v>
      </c>
      <c r="J25" s="34"/>
      <c r="K25" s="35"/>
      <c r="L25" s="36"/>
      <c r="M25" s="36"/>
      <c r="N25" s="36"/>
      <c r="O25" s="37"/>
      <c r="P25" s="34"/>
      <c r="Q25" s="37"/>
      <c r="R25" s="30"/>
      <c r="S25" s="36"/>
      <c r="T25" s="67"/>
    </row>
    <row r="26" spans="1:20" ht="12.6" customHeight="1">
      <c r="A26" s="31"/>
      <c r="B26" s="31"/>
      <c r="C26" s="31"/>
      <c r="D26" s="31"/>
      <c r="E26" s="32"/>
      <c r="F26" s="32"/>
      <c r="G26" s="32"/>
      <c r="H26" s="33">
        <f t="shared" si="0"/>
        <v>0</v>
      </c>
      <c r="I26" s="33">
        <f t="shared" si="1"/>
        <v>0</v>
      </c>
      <c r="J26" s="34"/>
      <c r="K26" s="35"/>
      <c r="L26" s="36"/>
      <c r="M26" s="36"/>
      <c r="N26" s="36"/>
      <c r="O26" s="37"/>
      <c r="P26" s="34"/>
      <c r="Q26" s="37"/>
      <c r="R26" s="30"/>
      <c r="S26" s="36"/>
      <c r="T26" s="67"/>
    </row>
    <row r="27" spans="1:20" ht="12.6" customHeight="1">
      <c r="A27" s="31"/>
      <c r="B27" s="31"/>
      <c r="C27" s="31"/>
      <c r="D27" s="31"/>
      <c r="E27" s="32"/>
      <c r="F27" s="32"/>
      <c r="G27" s="32"/>
      <c r="H27" s="33">
        <f t="shared" si="0"/>
        <v>0</v>
      </c>
      <c r="I27" s="33">
        <f t="shared" si="1"/>
        <v>0</v>
      </c>
      <c r="J27" s="34"/>
      <c r="K27" s="35"/>
      <c r="L27" s="36"/>
      <c r="M27" s="36"/>
      <c r="N27" s="36"/>
      <c r="O27" s="37"/>
      <c r="P27" s="34"/>
      <c r="Q27" s="37"/>
      <c r="R27" s="30"/>
      <c r="S27" s="36"/>
      <c r="T27" s="67"/>
    </row>
    <row r="28" spans="1:20" ht="12.6" customHeight="1">
      <c r="A28" s="31"/>
      <c r="B28" s="31"/>
      <c r="C28" s="31"/>
      <c r="D28" s="31"/>
      <c r="E28" s="32"/>
      <c r="F28" s="32"/>
      <c r="G28" s="32"/>
      <c r="H28" s="33">
        <f t="shared" si="0"/>
        <v>0</v>
      </c>
      <c r="I28" s="33">
        <f t="shared" si="1"/>
        <v>0</v>
      </c>
      <c r="J28" s="34"/>
      <c r="K28" s="35"/>
      <c r="L28" s="36"/>
      <c r="M28" s="36"/>
      <c r="N28" s="36"/>
      <c r="O28" s="37"/>
      <c r="P28" s="34"/>
      <c r="Q28" s="37"/>
      <c r="R28" s="30"/>
      <c r="S28" s="36"/>
      <c r="T28" s="67"/>
    </row>
    <row r="29" spans="1:20" ht="12.6" customHeight="1" thickBot="1">
      <c r="A29" s="39"/>
      <c r="B29" s="39"/>
      <c r="C29" s="39"/>
      <c r="D29" s="39"/>
      <c r="E29" s="40"/>
      <c r="F29" s="40"/>
      <c r="G29" s="40"/>
      <c r="H29" s="41">
        <f t="shared" si="0"/>
        <v>0</v>
      </c>
      <c r="I29" s="41">
        <f t="shared" si="1"/>
        <v>0</v>
      </c>
      <c r="J29" s="42"/>
      <c r="K29" s="43"/>
      <c r="L29" s="44"/>
      <c r="M29" s="44"/>
      <c r="N29" s="44"/>
      <c r="O29" s="45"/>
      <c r="P29" s="42"/>
      <c r="Q29" s="45"/>
      <c r="R29" s="86"/>
      <c r="S29" s="44"/>
      <c r="T29" s="69"/>
    </row>
    <row r="31" spans="1:20">
      <c r="A31" s="2" t="s">
        <v>53</v>
      </c>
    </row>
  </sheetData>
  <mergeCells count="4">
    <mergeCell ref="J3:O3"/>
    <mergeCell ref="A1:T1"/>
    <mergeCell ref="P3:Q3"/>
    <mergeCell ref="R3:S3"/>
  </mergeCells>
  <phoneticPr fontId="4" type="noConversion"/>
  <pageMargins left="0.25" right="0.25" top="0.75" bottom="0.75" header="0.3" footer="0.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sqref="A1:I1"/>
    </sheetView>
  </sheetViews>
  <sheetFormatPr defaultColWidth="8.85546875" defaultRowHeight="11.25"/>
  <cols>
    <col min="1" max="1" width="15.140625" style="2" customWidth="1"/>
    <col min="2" max="2" width="9.5703125" style="2" bestFit="1" customWidth="1"/>
    <col min="3" max="3" width="9.7109375" style="2" bestFit="1" customWidth="1"/>
    <col min="4" max="4" width="20.42578125" style="2" customWidth="1"/>
    <col min="5" max="5" width="13.85546875" style="2" bestFit="1" customWidth="1"/>
    <col min="6" max="6" width="11.140625" style="2" customWidth="1"/>
    <col min="7" max="7" width="14.85546875" style="2" customWidth="1"/>
    <col min="8" max="8" width="23.140625" style="2" bestFit="1" customWidth="1"/>
    <col min="9" max="9" width="10.7109375" style="2" bestFit="1" customWidth="1"/>
    <col min="10" max="16384" width="8.85546875" style="2"/>
  </cols>
  <sheetData>
    <row r="1" spans="1:12" ht="15.75" thickBot="1">
      <c r="A1" s="121" t="str">
        <f>CONCATENATE('Sessional Request'!A1:J1," ","Academic Savings")</f>
        <v>Department of …..UTM  Academic Savings</v>
      </c>
      <c r="B1" s="121"/>
      <c r="C1" s="121"/>
      <c r="D1" s="121"/>
      <c r="E1" s="121"/>
      <c r="F1" s="121"/>
      <c r="G1" s="121"/>
      <c r="H1" s="121"/>
      <c r="I1" s="121"/>
      <c r="J1" s="89"/>
      <c r="K1" s="89"/>
      <c r="L1" s="89"/>
    </row>
    <row r="2" spans="1:12" ht="12" thickBot="1">
      <c r="A2" s="89"/>
      <c r="B2" s="89"/>
      <c r="C2" s="89"/>
      <c r="D2" s="89"/>
      <c r="E2" s="89"/>
      <c r="F2" s="89"/>
      <c r="G2" s="89"/>
      <c r="H2" s="2" t="s">
        <v>82</v>
      </c>
      <c r="I2" s="116">
        <v>0.25</v>
      </c>
      <c r="K2" s="89"/>
      <c r="L2" s="89"/>
    </row>
    <row r="3" spans="1:12">
      <c r="A3" s="46" t="s">
        <v>18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>
      <c r="A4" s="47"/>
      <c r="B4" s="47"/>
      <c r="C4" s="47"/>
      <c r="D4" s="48" t="s">
        <v>45</v>
      </c>
      <c r="E4" s="49" t="s">
        <v>19</v>
      </c>
      <c r="F4" s="126" t="s">
        <v>117</v>
      </c>
      <c r="G4" s="126"/>
      <c r="H4" s="126" t="s">
        <v>118</v>
      </c>
      <c r="I4" s="126"/>
    </row>
    <row r="5" spans="1:12">
      <c r="A5" s="50" t="s">
        <v>41</v>
      </c>
      <c r="B5" s="50" t="s">
        <v>20</v>
      </c>
      <c r="C5" s="50" t="s">
        <v>6</v>
      </c>
      <c r="D5" s="51" t="s">
        <v>46</v>
      </c>
      <c r="E5" s="52" t="s">
        <v>21</v>
      </c>
      <c r="F5" s="53" t="s">
        <v>22</v>
      </c>
      <c r="G5" s="10" t="s">
        <v>23</v>
      </c>
      <c r="H5" s="51" t="s">
        <v>24</v>
      </c>
      <c r="I5" s="51" t="s">
        <v>112</v>
      </c>
    </row>
    <row r="6" spans="1:12">
      <c r="A6" s="47">
        <v>1</v>
      </c>
      <c r="B6" s="47" t="s">
        <v>39</v>
      </c>
      <c r="C6" s="47" t="s">
        <v>40</v>
      </c>
      <c r="D6" s="47" t="s">
        <v>114</v>
      </c>
      <c r="E6" s="54">
        <v>150000</v>
      </c>
      <c r="F6" s="55">
        <v>1</v>
      </c>
      <c r="G6" s="47">
        <v>2</v>
      </c>
      <c r="H6" s="56">
        <f>E6*(1-F6)*G6/12</f>
        <v>0</v>
      </c>
      <c r="I6" s="56">
        <f>H6*$I$2</f>
        <v>0</v>
      </c>
    </row>
    <row r="7" spans="1:12">
      <c r="A7" s="57">
        <v>2</v>
      </c>
      <c r="B7" s="57" t="s">
        <v>39</v>
      </c>
      <c r="C7" s="57" t="s">
        <v>40</v>
      </c>
      <c r="D7" s="57" t="s">
        <v>116</v>
      </c>
      <c r="E7" s="58">
        <v>84000</v>
      </c>
      <c r="F7" s="59">
        <v>0.92500000000000004</v>
      </c>
      <c r="G7" s="57">
        <v>2</v>
      </c>
      <c r="H7" s="58">
        <f t="shared" ref="H7:H10" si="0">E7*(1-F7)*G7/12</f>
        <v>1049.9999999999993</v>
      </c>
      <c r="I7" s="58">
        <f>H7*$I$2</f>
        <v>262.49999999999983</v>
      </c>
    </row>
    <row r="8" spans="1:12">
      <c r="A8" s="57">
        <v>3</v>
      </c>
      <c r="B8" s="57" t="s">
        <v>39</v>
      </c>
      <c r="C8" s="57" t="s">
        <v>40</v>
      </c>
      <c r="D8" s="57" t="s">
        <v>115</v>
      </c>
      <c r="E8" s="58">
        <v>130000</v>
      </c>
      <c r="F8" s="59">
        <v>0.95</v>
      </c>
      <c r="G8" s="57">
        <v>10</v>
      </c>
      <c r="H8" s="58">
        <f t="shared" si="0"/>
        <v>5416.6666666666715</v>
      </c>
      <c r="I8" s="58">
        <f>H8*$I$2</f>
        <v>1354.1666666666679</v>
      </c>
    </row>
    <row r="9" spans="1:12">
      <c r="A9" s="57"/>
      <c r="B9" s="57"/>
      <c r="C9" s="57"/>
      <c r="D9" s="57"/>
      <c r="E9" s="58"/>
      <c r="F9" s="59"/>
      <c r="G9" s="57"/>
      <c r="H9" s="58">
        <f t="shared" si="0"/>
        <v>0</v>
      </c>
      <c r="I9" s="58">
        <f>H9*$I$2</f>
        <v>0</v>
      </c>
    </row>
    <row r="10" spans="1:12">
      <c r="A10" s="57"/>
      <c r="B10" s="57"/>
      <c r="C10" s="57"/>
      <c r="D10" s="57"/>
      <c r="E10" s="58"/>
      <c r="F10" s="59"/>
      <c r="G10" s="57"/>
      <c r="H10" s="60">
        <f t="shared" si="0"/>
        <v>0</v>
      </c>
      <c r="I10" s="60">
        <f>H10*$I$2</f>
        <v>0</v>
      </c>
    </row>
    <row r="11" spans="1:12">
      <c r="A11" s="61"/>
      <c r="B11" s="61"/>
      <c r="C11" s="61"/>
      <c r="D11" s="61"/>
      <c r="E11" s="61"/>
      <c r="F11" s="61"/>
      <c r="G11" s="61"/>
      <c r="H11" s="62">
        <f>SUM(H6:H10)</f>
        <v>6466.6666666666706</v>
      </c>
      <c r="I11" s="62">
        <f>SUM(I6:I10)</f>
        <v>1616.6666666666677</v>
      </c>
    </row>
    <row r="12" spans="1:12">
      <c r="H12" s="117" t="s">
        <v>110</v>
      </c>
      <c r="I12" s="118">
        <f>H11+I11</f>
        <v>8083.3333333333385</v>
      </c>
    </row>
    <row r="16" spans="1:12">
      <c r="A16" s="46" t="s">
        <v>48</v>
      </c>
    </row>
    <row r="17" spans="1:9">
      <c r="A17" s="47"/>
      <c r="B17" s="47"/>
      <c r="C17" s="47"/>
      <c r="D17" s="63" t="s">
        <v>25</v>
      </c>
      <c r="E17" s="49" t="s">
        <v>19</v>
      </c>
      <c r="F17" s="126" t="s">
        <v>117</v>
      </c>
      <c r="G17" s="126"/>
      <c r="H17" s="126" t="s">
        <v>118</v>
      </c>
      <c r="I17" s="126"/>
    </row>
    <row r="18" spans="1:9">
      <c r="A18" s="50" t="s">
        <v>41</v>
      </c>
      <c r="B18" s="50" t="s">
        <v>20</v>
      </c>
      <c r="C18" s="50" t="s">
        <v>6</v>
      </c>
      <c r="D18" s="50" t="s">
        <v>38</v>
      </c>
      <c r="E18" s="52" t="s">
        <v>21</v>
      </c>
      <c r="F18" s="53" t="s">
        <v>22</v>
      </c>
      <c r="G18" s="10" t="s">
        <v>23</v>
      </c>
      <c r="H18" s="51" t="s">
        <v>24</v>
      </c>
      <c r="I18" s="51" t="s">
        <v>112</v>
      </c>
    </row>
    <row r="19" spans="1:9">
      <c r="A19" s="47">
        <v>1</v>
      </c>
      <c r="B19" s="47" t="s">
        <v>39</v>
      </c>
      <c r="C19" s="47" t="s">
        <v>40</v>
      </c>
      <c r="D19" s="47" t="s">
        <v>114</v>
      </c>
      <c r="E19" s="54">
        <v>100000</v>
      </c>
      <c r="F19" s="55">
        <v>0</v>
      </c>
      <c r="G19" s="47">
        <v>2</v>
      </c>
      <c r="H19" s="54">
        <f t="shared" ref="H19:H22" si="1">E19*(1-F19)*G19/12</f>
        <v>16666.666666666668</v>
      </c>
      <c r="I19" s="54">
        <f>H19*$I$2</f>
        <v>4166.666666666667</v>
      </c>
    </row>
    <row r="20" spans="1:9">
      <c r="A20" s="57"/>
      <c r="B20" s="57"/>
      <c r="C20" s="57"/>
      <c r="D20" s="57"/>
      <c r="E20" s="58"/>
      <c r="F20" s="59"/>
      <c r="G20" s="57"/>
      <c r="H20" s="58">
        <f t="shared" si="1"/>
        <v>0</v>
      </c>
      <c r="I20" s="58">
        <f>H20*$I$2</f>
        <v>0</v>
      </c>
    </row>
    <row r="21" spans="1:9">
      <c r="A21" s="57"/>
      <c r="B21" s="57"/>
      <c r="C21" s="57"/>
      <c r="D21" s="57"/>
      <c r="E21" s="58"/>
      <c r="F21" s="59"/>
      <c r="G21" s="57"/>
      <c r="H21" s="58">
        <f t="shared" si="1"/>
        <v>0</v>
      </c>
      <c r="I21" s="58">
        <f>H21*$I$2</f>
        <v>0</v>
      </c>
    </row>
    <row r="22" spans="1:9">
      <c r="A22" s="57"/>
      <c r="B22" s="57"/>
      <c r="C22" s="57"/>
      <c r="D22" s="57"/>
      <c r="E22" s="58"/>
      <c r="F22" s="59"/>
      <c r="G22" s="57"/>
      <c r="H22" s="58">
        <f t="shared" si="1"/>
        <v>0</v>
      </c>
      <c r="I22" s="58">
        <f>H22*$I$2</f>
        <v>0</v>
      </c>
    </row>
    <row r="23" spans="1:9">
      <c r="A23" s="61"/>
      <c r="B23" s="61"/>
      <c r="C23" s="61"/>
      <c r="D23" s="61"/>
      <c r="E23" s="61"/>
      <c r="F23" s="61"/>
      <c r="G23" s="61"/>
      <c r="H23" s="62">
        <f>SUM(H19:H22)</f>
        <v>16666.666666666668</v>
      </c>
      <c r="I23" s="62">
        <f>SUM(I19:I22)</f>
        <v>4166.666666666667</v>
      </c>
    </row>
    <row r="24" spans="1:9">
      <c r="H24" s="119" t="s">
        <v>110</v>
      </c>
      <c r="I24" s="118">
        <f>H23+I23</f>
        <v>20833.333333333336</v>
      </c>
    </row>
    <row r="25" spans="1:9">
      <c r="H25" s="79"/>
      <c r="I25" s="79"/>
    </row>
    <row r="26" spans="1:9">
      <c r="A26" s="46" t="s">
        <v>52</v>
      </c>
      <c r="H26" s="79"/>
      <c r="I26" s="79"/>
    </row>
    <row r="27" spans="1:9">
      <c r="A27" s="80"/>
      <c r="B27" s="80"/>
      <c r="C27" s="80"/>
      <c r="D27" s="48" t="s">
        <v>25</v>
      </c>
      <c r="E27" s="48" t="s">
        <v>69</v>
      </c>
      <c r="F27" s="126" t="s">
        <v>118</v>
      </c>
      <c r="G27" s="126"/>
      <c r="H27" s="120" t="s">
        <v>70</v>
      </c>
      <c r="I27" s="79"/>
    </row>
    <row r="28" spans="1:9">
      <c r="A28" s="81" t="s">
        <v>41</v>
      </c>
      <c r="B28" s="51" t="s">
        <v>20</v>
      </c>
      <c r="C28" s="51" t="s">
        <v>6</v>
      </c>
      <c r="D28" s="51" t="s">
        <v>38</v>
      </c>
      <c r="E28" s="51" t="s">
        <v>38</v>
      </c>
      <c r="F28" s="51" t="s">
        <v>24</v>
      </c>
      <c r="G28" s="51" t="s">
        <v>113</v>
      </c>
      <c r="H28" s="51" t="s">
        <v>71</v>
      </c>
      <c r="I28" s="79"/>
    </row>
    <row r="29" spans="1:9">
      <c r="A29" s="47"/>
      <c r="B29" s="47"/>
      <c r="C29" s="47"/>
      <c r="D29" s="47"/>
      <c r="E29" s="47"/>
      <c r="F29" s="54"/>
      <c r="G29" s="54">
        <f>F29*$I$2</f>
        <v>0</v>
      </c>
      <c r="H29" s="56"/>
      <c r="I29" s="79"/>
    </row>
    <row r="30" spans="1:9">
      <c r="A30" s="57"/>
      <c r="B30" s="57"/>
      <c r="C30" s="57"/>
      <c r="D30" s="57"/>
      <c r="E30" s="57"/>
      <c r="F30" s="58"/>
      <c r="G30" s="58">
        <f t="shared" ref="G30:G32" si="2">F30*$I$2</f>
        <v>0</v>
      </c>
      <c r="H30" s="58"/>
      <c r="I30" s="79"/>
    </row>
    <row r="31" spans="1:9">
      <c r="A31" s="57"/>
      <c r="B31" s="57"/>
      <c r="C31" s="57"/>
      <c r="D31" s="57"/>
      <c r="E31" s="57"/>
      <c r="F31" s="58"/>
      <c r="G31" s="58">
        <f>F31*$I$2</f>
        <v>0</v>
      </c>
      <c r="H31" s="58"/>
      <c r="I31" s="79"/>
    </row>
    <row r="32" spans="1:9">
      <c r="A32" s="57"/>
      <c r="B32" s="57"/>
      <c r="C32" s="57"/>
      <c r="D32" s="57"/>
      <c r="E32" s="57"/>
      <c r="F32" s="58"/>
      <c r="G32" s="60">
        <f t="shared" si="2"/>
        <v>0</v>
      </c>
      <c r="H32" s="60"/>
      <c r="I32" s="79"/>
    </row>
    <row r="33" spans="1:9">
      <c r="A33" s="61"/>
      <c r="B33" s="61"/>
      <c r="C33" s="61"/>
      <c r="D33" s="61"/>
      <c r="E33" s="61"/>
      <c r="F33" s="62">
        <f>SUM(F29:F32)</f>
        <v>0</v>
      </c>
      <c r="G33" s="62">
        <f>SUM(G29:G32)</f>
        <v>0</v>
      </c>
      <c r="H33" s="62">
        <f>SUM(H29:H32)</f>
        <v>0</v>
      </c>
      <c r="I33" s="79"/>
    </row>
    <row r="34" spans="1:9">
      <c r="A34" s="84" t="s">
        <v>75</v>
      </c>
      <c r="B34" s="83"/>
      <c r="C34" s="83"/>
      <c r="D34" s="83"/>
    </row>
    <row r="35" spans="1:9">
      <c r="A35" s="82" t="s">
        <v>72</v>
      </c>
    </row>
    <row r="36" spans="1:9">
      <c r="A36" s="2" t="s">
        <v>73</v>
      </c>
    </row>
    <row r="38" spans="1:9">
      <c r="A38" s="46" t="s">
        <v>57</v>
      </c>
    </row>
    <row r="39" spans="1:9">
      <c r="A39" s="47"/>
      <c r="B39" s="47"/>
      <c r="C39" s="47"/>
      <c r="D39" s="63" t="s">
        <v>25</v>
      </c>
      <c r="E39" s="63" t="s">
        <v>27</v>
      </c>
    </row>
    <row r="40" spans="1:9">
      <c r="A40" s="50" t="s">
        <v>41</v>
      </c>
      <c r="B40" s="50" t="s">
        <v>20</v>
      </c>
      <c r="C40" s="50" t="s">
        <v>6</v>
      </c>
      <c r="D40" s="50" t="s">
        <v>26</v>
      </c>
      <c r="E40" s="50" t="s">
        <v>28</v>
      </c>
    </row>
    <row r="41" spans="1:9">
      <c r="A41" s="47"/>
      <c r="B41" s="47"/>
      <c r="C41" s="47"/>
      <c r="D41" s="47"/>
      <c r="E41" s="54"/>
    </row>
    <row r="42" spans="1:9">
      <c r="A42" s="57"/>
      <c r="B42" s="57"/>
      <c r="C42" s="57"/>
      <c r="D42" s="57"/>
      <c r="E42" s="58"/>
    </row>
    <row r="43" spans="1:9">
      <c r="A43" s="57"/>
      <c r="B43" s="57"/>
      <c r="C43" s="57"/>
      <c r="D43" s="57"/>
      <c r="E43" s="58"/>
    </row>
    <row r="44" spans="1:9">
      <c r="A44" s="57"/>
      <c r="B44" s="57"/>
      <c r="C44" s="57"/>
      <c r="D44" s="57"/>
      <c r="E44" s="58"/>
    </row>
    <row r="45" spans="1:9">
      <c r="A45" s="61"/>
      <c r="B45" s="61"/>
      <c r="C45" s="61"/>
      <c r="D45" s="61"/>
      <c r="E45" s="62">
        <f>SUM(E41:E44)</f>
        <v>0</v>
      </c>
    </row>
    <row r="48" spans="1:9">
      <c r="A48" s="46" t="s">
        <v>42</v>
      </c>
    </row>
    <row r="49" spans="1:4">
      <c r="A49" s="47"/>
      <c r="B49" s="47"/>
      <c r="C49" s="47"/>
      <c r="D49" s="63" t="s">
        <v>43</v>
      </c>
    </row>
    <row r="50" spans="1:4">
      <c r="A50" s="50" t="s">
        <v>41</v>
      </c>
      <c r="B50" s="50" t="s">
        <v>20</v>
      </c>
      <c r="C50" s="50" t="s">
        <v>6</v>
      </c>
      <c r="D50" s="50" t="s">
        <v>44</v>
      </c>
    </row>
    <row r="51" spans="1:4">
      <c r="A51" s="47"/>
      <c r="B51" s="47"/>
      <c r="C51" s="47"/>
      <c r="D51" s="54"/>
    </row>
    <row r="52" spans="1:4">
      <c r="A52" s="57"/>
      <c r="B52" s="57"/>
      <c r="C52" s="57"/>
      <c r="D52" s="58"/>
    </row>
    <row r="53" spans="1:4">
      <c r="A53" s="57"/>
      <c r="B53" s="57"/>
      <c r="C53" s="57"/>
      <c r="D53" s="58"/>
    </row>
    <row r="54" spans="1:4">
      <c r="A54" s="57"/>
      <c r="B54" s="57"/>
      <c r="C54" s="57"/>
      <c r="D54" s="58"/>
    </row>
    <row r="55" spans="1:4">
      <c r="A55" s="61"/>
      <c r="B55" s="61"/>
      <c r="C55" s="61"/>
      <c r="D55" s="62">
        <f>SUM(D51:D54)</f>
        <v>0</v>
      </c>
    </row>
    <row r="56" spans="1:4">
      <c r="A56" s="125" t="s">
        <v>75</v>
      </c>
      <c r="B56" s="125"/>
      <c r="C56" s="125"/>
      <c r="D56" s="125"/>
    </row>
    <row r="57" spans="1:4">
      <c r="A57" s="2" t="s">
        <v>51</v>
      </c>
    </row>
  </sheetData>
  <mergeCells count="7">
    <mergeCell ref="A1:I1"/>
    <mergeCell ref="A56:D56"/>
    <mergeCell ref="F4:G4"/>
    <mergeCell ref="H4:I4"/>
    <mergeCell ref="H17:I17"/>
    <mergeCell ref="F17:G17"/>
    <mergeCell ref="F27:G27"/>
  </mergeCells>
  <phoneticPr fontId="4" type="noConversion"/>
  <hyperlinks>
    <hyperlink ref="A56" r:id="rId1" display="Use template on Business Services Web site to calculate savings" xr:uid="{00000000-0004-0000-0200-000001000000}"/>
    <hyperlink ref="A56:D56" r:id="rId2" display="Refer to template on Budget, Planning &amp; Finance Web site to calculate savings" xr:uid="{00000000-0004-0000-0200-000002000000}"/>
    <hyperlink ref="A34" r:id="rId3" xr:uid="{FA6DBA21-E633-4CA3-9244-909E7114AE2B}"/>
  </hyperlinks>
  <pageMargins left="0.75" right="0.75" top="1" bottom="1" header="0.5" footer="0.5"/>
  <pageSetup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9426-00C6-45B3-BCBE-1BFD785BCB9E}">
  <sheetPr>
    <tabColor theme="9" tint="0.59999389629810485"/>
    <pageSetUpPr fitToPage="1"/>
  </sheetPr>
  <dimension ref="A1:X59"/>
  <sheetViews>
    <sheetView topLeftCell="B1" zoomScaleNormal="100" workbookViewId="0">
      <selection activeCell="V34" sqref="V34"/>
    </sheetView>
  </sheetViews>
  <sheetFormatPr defaultColWidth="8.7109375" defaultRowHeight="10.5"/>
  <cols>
    <col min="1" max="1" width="15.42578125" style="74" customWidth="1"/>
    <col min="2" max="2" width="14.7109375" style="74" customWidth="1"/>
    <col min="3" max="3" width="11.28515625" style="74" bestFit="1" customWidth="1"/>
    <col min="4" max="5" width="11.42578125" style="74" bestFit="1" customWidth="1"/>
    <col min="6" max="6" width="11.140625" style="74" bestFit="1" customWidth="1"/>
    <col min="7" max="10" width="11.42578125" style="74" bestFit="1" customWidth="1"/>
    <col min="11" max="11" width="11.5703125" style="74" customWidth="1"/>
    <col min="12" max="12" width="12" style="74" customWidth="1"/>
    <col min="13" max="13" width="13.140625" style="74" customWidth="1"/>
    <col min="14" max="14" width="11.5703125" style="74" customWidth="1"/>
    <col min="15" max="15" width="10.5703125" style="74" bestFit="1" customWidth="1"/>
    <col min="16" max="16" width="10.7109375" style="74" bestFit="1" customWidth="1"/>
    <col min="17" max="17" width="10.5703125" style="74" bestFit="1" customWidth="1"/>
    <col min="18" max="18" width="11.28515625" style="74" customWidth="1"/>
    <col min="19" max="19" width="11" style="74" bestFit="1" customWidth="1"/>
    <col min="20" max="20" width="8.7109375" style="74"/>
    <col min="21" max="23" width="10.5703125" style="74" bestFit="1" customWidth="1"/>
    <col min="24" max="24" width="11.85546875" style="74" bestFit="1" customWidth="1"/>
    <col min="25" max="16384" width="8.7109375" style="74"/>
  </cols>
  <sheetData>
    <row r="1" spans="1:22" s="73" customFormat="1" ht="15">
      <c r="A1" s="127" t="s">
        <v>59</v>
      </c>
    </row>
    <row r="3" spans="1:22" ht="12.75">
      <c r="A3" s="128" t="s">
        <v>60</v>
      </c>
      <c r="B3"/>
      <c r="C3"/>
      <c r="D3"/>
      <c r="E3"/>
      <c r="F3"/>
      <c r="G3"/>
      <c r="H3"/>
      <c r="I3"/>
      <c r="J3"/>
      <c r="K3"/>
      <c r="L3"/>
      <c r="M3"/>
      <c r="N3"/>
    </row>
    <row r="4" spans="1:22" ht="12.75">
      <c r="A4" s="91" t="s">
        <v>67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22" s="73" customFormat="1" ht="12.75">
      <c r="A5" s="92" t="s">
        <v>86</v>
      </c>
      <c r="B5"/>
      <c r="C5"/>
      <c r="D5"/>
      <c r="E5"/>
      <c r="F5"/>
      <c r="G5"/>
      <c r="H5"/>
      <c r="I5"/>
      <c r="J5"/>
      <c r="K5"/>
      <c r="L5"/>
      <c r="M5"/>
      <c r="N5"/>
    </row>
    <row r="6" spans="1:22" s="76" customFormat="1">
      <c r="A6" s="129"/>
      <c r="B6" s="130">
        <v>41395</v>
      </c>
      <c r="C6" s="130">
        <v>42005</v>
      </c>
      <c r="D6" s="130">
        <v>42125</v>
      </c>
      <c r="E6" s="130">
        <v>42370</v>
      </c>
      <c r="F6" s="130">
        <v>42491</v>
      </c>
      <c r="G6" s="130">
        <v>42736</v>
      </c>
      <c r="H6" s="130">
        <v>42856</v>
      </c>
      <c r="I6" s="130">
        <v>43101</v>
      </c>
      <c r="J6" s="130">
        <v>43466</v>
      </c>
      <c r="K6" s="130">
        <v>43831</v>
      </c>
      <c r="L6" s="130">
        <v>44197</v>
      </c>
      <c r="M6" s="130">
        <v>44562</v>
      </c>
      <c r="N6" s="130">
        <v>44927</v>
      </c>
      <c r="O6" s="130">
        <v>45292</v>
      </c>
      <c r="P6" s="130">
        <v>45658</v>
      </c>
      <c r="Q6" s="130">
        <v>46023</v>
      </c>
    </row>
    <row r="7" spans="1:22">
      <c r="A7" s="131" t="s">
        <v>29</v>
      </c>
      <c r="B7" s="132">
        <v>0.02</v>
      </c>
      <c r="C7" s="132">
        <v>5.0000000000000001E-3</v>
      </c>
      <c r="D7" s="132">
        <v>5.0000000000000001E-3</v>
      </c>
      <c r="E7" s="132">
        <v>5.0000000000000001E-3</v>
      </c>
      <c r="F7" s="132">
        <v>5.0000000000000001E-3</v>
      </c>
      <c r="G7" s="132">
        <v>7.4999999999999997E-3</v>
      </c>
      <c r="H7" s="132">
        <v>0.01</v>
      </c>
      <c r="I7" s="132">
        <v>1.8000000000000002E-2</v>
      </c>
      <c r="J7" s="132">
        <v>0.02</v>
      </c>
      <c r="K7" s="132">
        <v>0.02</v>
      </c>
      <c r="L7" s="132">
        <v>0.01</v>
      </c>
      <c r="M7" s="132">
        <v>0.01</v>
      </c>
      <c r="N7" s="132">
        <v>0.01</v>
      </c>
      <c r="O7" s="132">
        <v>0.09</v>
      </c>
      <c r="P7" s="132">
        <v>0.02</v>
      </c>
      <c r="Q7" s="132">
        <v>1.7999999999999999E-2</v>
      </c>
    </row>
    <row r="8" spans="1:22">
      <c r="A8" s="131" t="s">
        <v>61</v>
      </c>
      <c r="B8" s="133">
        <v>42.05</v>
      </c>
      <c r="C8" s="133">
        <v>42.26</v>
      </c>
      <c r="D8" s="133">
        <v>42.47</v>
      </c>
      <c r="E8" s="133">
        <v>42.69</v>
      </c>
      <c r="F8" s="134">
        <v>42.9</v>
      </c>
      <c r="G8" s="134">
        <v>43.22</v>
      </c>
      <c r="H8" s="134">
        <v>43.65</v>
      </c>
      <c r="I8" s="134">
        <v>44.44</v>
      </c>
      <c r="J8" s="134">
        <v>45.33</v>
      </c>
      <c r="K8" s="134">
        <v>46.24</v>
      </c>
      <c r="L8" s="134">
        <v>46.7</v>
      </c>
      <c r="M8" s="134">
        <v>47.17</v>
      </c>
      <c r="N8" s="134">
        <v>47.64</v>
      </c>
      <c r="O8" s="134">
        <v>51.93</v>
      </c>
      <c r="P8" s="134">
        <v>52.97</v>
      </c>
      <c r="Q8" s="134">
        <v>53.92</v>
      </c>
    </row>
    <row r="9" spans="1:22">
      <c r="A9" s="131" t="s">
        <v>31</v>
      </c>
      <c r="B9" s="135">
        <v>0.04</v>
      </c>
      <c r="C9" s="135">
        <v>0.04</v>
      </c>
      <c r="D9" s="135">
        <v>0.04</v>
      </c>
      <c r="E9" s="135">
        <v>0.04</v>
      </c>
      <c r="F9" s="135">
        <v>0.04</v>
      </c>
      <c r="G9" s="135">
        <v>0.04</v>
      </c>
      <c r="H9" s="135">
        <v>0.04</v>
      </c>
      <c r="I9" s="135">
        <v>0.04</v>
      </c>
      <c r="J9" s="135">
        <v>0.04</v>
      </c>
      <c r="K9" s="135">
        <v>0.04</v>
      </c>
      <c r="L9" s="135">
        <v>0.04</v>
      </c>
      <c r="M9" s="135">
        <v>0.04</v>
      </c>
      <c r="N9" s="135">
        <v>0.04</v>
      </c>
      <c r="O9" s="135">
        <v>0.04</v>
      </c>
      <c r="P9" s="135">
        <v>0.04</v>
      </c>
      <c r="Q9" s="135">
        <v>0.04</v>
      </c>
    </row>
    <row r="10" spans="1:22">
      <c r="A10" s="131" t="s">
        <v>32</v>
      </c>
      <c r="B10" s="133">
        <v>43.73</v>
      </c>
      <c r="C10" s="133">
        <v>43.95</v>
      </c>
      <c r="D10" s="133">
        <v>44.17</v>
      </c>
      <c r="E10" s="133">
        <v>44.4</v>
      </c>
      <c r="F10" s="134">
        <v>44.62</v>
      </c>
      <c r="G10" s="134">
        <v>44.95</v>
      </c>
      <c r="H10" s="134">
        <v>45.4</v>
      </c>
      <c r="I10" s="134">
        <v>46.22</v>
      </c>
      <c r="J10" s="134">
        <v>47.14</v>
      </c>
      <c r="K10" s="134">
        <v>48.09</v>
      </c>
      <c r="L10" s="134">
        <v>48.57</v>
      </c>
      <c r="M10" s="134">
        <v>49.06</v>
      </c>
      <c r="N10" s="134">
        <v>49.55</v>
      </c>
      <c r="O10" s="134">
        <v>54.01</v>
      </c>
      <c r="P10" s="134">
        <v>55.09</v>
      </c>
      <c r="Q10" s="134">
        <v>56.08</v>
      </c>
    </row>
    <row r="11" spans="1:22">
      <c r="A11" s="131" t="s">
        <v>62</v>
      </c>
      <c r="B11" s="133">
        <v>0.82000000000000028</v>
      </c>
      <c r="C11" s="133">
        <v>0.21000000000000085</v>
      </c>
      <c r="D11" s="133">
        <v>0.21000000000000085</v>
      </c>
      <c r="E11" s="133">
        <v>0.21999999999999886</v>
      </c>
      <c r="F11" s="131">
        <v>0.21000000000000085</v>
      </c>
      <c r="G11" s="131">
        <v>0.32000000000000028</v>
      </c>
      <c r="H11" s="131">
        <v>0.42999999999999972</v>
      </c>
      <c r="I11" s="131">
        <v>0.78999999999999915</v>
      </c>
      <c r="J11" s="131">
        <v>0.89000000000000057</v>
      </c>
      <c r="K11" s="131">
        <v>0.91000000000000369</v>
      </c>
      <c r="L11" s="131">
        <v>0.46000000000000085</v>
      </c>
      <c r="M11" s="131">
        <v>0.46999999999999886</v>
      </c>
      <c r="N11" s="131">
        <v>0.46999999999999886</v>
      </c>
      <c r="O11" s="131">
        <v>4.2899999999999991</v>
      </c>
      <c r="P11" s="131">
        <v>1.0399999999999991</v>
      </c>
      <c r="Q11" s="131">
        <v>0.95000000000000284</v>
      </c>
    </row>
    <row r="12" spans="1:22">
      <c r="C12" s="136"/>
    </row>
    <row r="13" spans="1:22">
      <c r="F13" s="75"/>
    </row>
    <row r="14" spans="1:22" s="73" customFormat="1">
      <c r="A14" s="137" t="s">
        <v>63</v>
      </c>
    </row>
    <row r="15" spans="1:22">
      <c r="A15" s="138"/>
      <c r="B15" s="130">
        <v>41395</v>
      </c>
      <c r="C15" s="130">
        <v>42005</v>
      </c>
      <c r="D15" s="130">
        <v>42125</v>
      </c>
      <c r="E15" s="130">
        <v>42370</v>
      </c>
      <c r="F15" s="130">
        <v>42491</v>
      </c>
      <c r="G15" s="130">
        <v>42736</v>
      </c>
      <c r="H15" s="130">
        <v>42856</v>
      </c>
      <c r="I15" s="130">
        <v>43101</v>
      </c>
      <c r="J15" s="130">
        <v>43466</v>
      </c>
      <c r="K15" s="130">
        <v>43831</v>
      </c>
      <c r="L15" s="130">
        <v>44197</v>
      </c>
      <c r="M15" s="130">
        <v>44562</v>
      </c>
      <c r="N15" s="130">
        <v>44927</v>
      </c>
      <c r="O15" s="130">
        <v>45292</v>
      </c>
      <c r="P15" s="130">
        <v>45658</v>
      </c>
      <c r="Q15" s="130">
        <v>46023</v>
      </c>
    </row>
    <row r="16" spans="1:22">
      <c r="A16" s="131" t="s">
        <v>29</v>
      </c>
      <c r="B16" s="132">
        <v>0.02</v>
      </c>
      <c r="C16" s="139">
        <v>5.0000000000000001E-3</v>
      </c>
      <c r="D16" s="139">
        <v>5.0000000000000001E-3</v>
      </c>
      <c r="E16" s="139">
        <v>5.0000000000000001E-3</v>
      </c>
      <c r="F16" s="139">
        <v>5.0000000000000001E-3</v>
      </c>
      <c r="G16" s="139">
        <v>7.4999999999999997E-3</v>
      </c>
      <c r="H16" s="139">
        <v>0.01</v>
      </c>
      <c r="I16" s="139">
        <v>6.9719021415771465E-2</v>
      </c>
      <c r="J16" s="139">
        <v>0.02</v>
      </c>
      <c r="K16" s="139">
        <v>0.02</v>
      </c>
      <c r="L16" s="139">
        <v>0.01</v>
      </c>
      <c r="M16" s="139">
        <v>0.01</v>
      </c>
      <c r="N16" s="139">
        <v>0.01</v>
      </c>
      <c r="O16" s="140">
        <v>0.09</v>
      </c>
      <c r="P16" s="140">
        <v>0.02</v>
      </c>
      <c r="Q16" s="140">
        <v>1.7999999999999999E-2</v>
      </c>
      <c r="U16" s="76" t="s">
        <v>64</v>
      </c>
      <c r="V16" s="76" t="s">
        <v>64</v>
      </c>
    </row>
    <row r="17" spans="1:24">
      <c r="A17" s="131" t="s">
        <v>30</v>
      </c>
      <c r="B17" s="133">
        <v>13682.02</v>
      </c>
      <c r="C17" s="133">
        <v>13750.43</v>
      </c>
      <c r="D17" s="133">
        <v>13819.18</v>
      </c>
      <c r="E17" s="133">
        <v>13887.94</v>
      </c>
      <c r="F17" s="133">
        <v>13957.38</v>
      </c>
      <c r="G17" s="133">
        <v>14061.54</v>
      </c>
      <c r="H17" s="133">
        <v>14202.15</v>
      </c>
      <c r="I17" s="133">
        <v>15192.31</v>
      </c>
      <c r="J17" s="133">
        <v>15496.16</v>
      </c>
      <c r="K17" s="133">
        <v>15806.08</v>
      </c>
      <c r="L17" s="133">
        <v>15964.14</v>
      </c>
      <c r="M17" s="133">
        <v>16123.78</v>
      </c>
      <c r="N17" s="133">
        <v>16285.02</v>
      </c>
      <c r="O17" s="141">
        <v>18188.259999999998</v>
      </c>
      <c r="P17" s="141">
        <v>18552.03</v>
      </c>
      <c r="Q17" s="141">
        <v>18885.97</v>
      </c>
      <c r="U17" s="74" t="s">
        <v>122</v>
      </c>
      <c r="V17" s="74" t="s">
        <v>123</v>
      </c>
      <c r="W17" s="74" t="s">
        <v>124</v>
      </c>
      <c r="X17" s="74" t="s">
        <v>125</v>
      </c>
    </row>
    <row r="18" spans="1:24">
      <c r="A18" s="131" t="s">
        <v>31</v>
      </c>
      <c r="B18" s="142">
        <v>0.04</v>
      </c>
      <c r="C18" s="142">
        <v>0.04</v>
      </c>
      <c r="D18" s="142">
        <v>0.04</v>
      </c>
      <c r="E18" s="142">
        <v>0.04</v>
      </c>
      <c r="F18" s="142">
        <v>0.04</v>
      </c>
      <c r="G18" s="142">
        <v>0.04</v>
      </c>
      <c r="H18" s="142">
        <v>0.04</v>
      </c>
      <c r="I18" s="142">
        <v>0.04</v>
      </c>
      <c r="J18" s="142">
        <v>0.04</v>
      </c>
      <c r="K18" s="142">
        <v>0.04</v>
      </c>
      <c r="L18" s="142">
        <v>0.04</v>
      </c>
      <c r="M18" s="142">
        <v>0.04</v>
      </c>
      <c r="N18" s="142">
        <v>0.04</v>
      </c>
      <c r="O18" s="143">
        <v>0.04</v>
      </c>
      <c r="P18" s="143">
        <v>0.04</v>
      </c>
      <c r="Q18" s="143">
        <v>0.04</v>
      </c>
      <c r="U18" s="144">
        <f>N21*0.5</f>
        <v>8806.94</v>
      </c>
      <c r="V18" s="144">
        <f>N21*0.5</f>
        <v>8806.94</v>
      </c>
      <c r="W18" s="144">
        <f>AVERAGE(N21)</f>
        <v>17613.88</v>
      </c>
      <c r="X18" s="144">
        <f>W18/2</f>
        <v>8806.94</v>
      </c>
    </row>
    <row r="19" spans="1:24">
      <c r="A19" s="131" t="s">
        <v>32</v>
      </c>
      <c r="B19" s="133">
        <v>14229.3</v>
      </c>
      <c r="C19" s="133">
        <v>14300.45</v>
      </c>
      <c r="D19" s="133">
        <v>14371.95</v>
      </c>
      <c r="E19" s="133">
        <v>14443.46</v>
      </c>
      <c r="F19" s="133">
        <v>14515.68</v>
      </c>
      <c r="G19" s="133">
        <v>14624</v>
      </c>
      <c r="H19" s="133">
        <v>14770.24</v>
      </c>
      <c r="I19" s="133">
        <v>15800</v>
      </c>
      <c r="J19" s="133">
        <v>16116.01</v>
      </c>
      <c r="K19" s="133">
        <v>16438.32</v>
      </c>
      <c r="L19" s="145">
        <v>16602.71</v>
      </c>
      <c r="M19" s="133">
        <v>16768.73</v>
      </c>
      <c r="N19" s="145">
        <v>16936.419999999998</v>
      </c>
      <c r="O19" s="141">
        <v>18915.79</v>
      </c>
      <c r="P19" s="141">
        <v>19294.11</v>
      </c>
      <c r="Q19" s="141">
        <v>19641.41</v>
      </c>
    </row>
    <row r="20" spans="1:24">
      <c r="A20" s="131" t="s">
        <v>126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5"/>
      <c r="M20" s="147">
        <v>0.04</v>
      </c>
      <c r="N20" s="147">
        <v>0.04</v>
      </c>
      <c r="O20" s="147">
        <v>0.04</v>
      </c>
      <c r="P20" s="147">
        <v>0.04</v>
      </c>
      <c r="Q20" s="147">
        <v>0.04</v>
      </c>
    </row>
    <row r="21" spans="1:24">
      <c r="A21" s="131" t="s">
        <v>127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5"/>
      <c r="M21" s="133">
        <f>+ROUND(M19*(1+M20),2)</f>
        <v>17439.48</v>
      </c>
      <c r="N21" s="133">
        <f>+ROUND(N19*(1+N20),2)</f>
        <v>17613.88</v>
      </c>
      <c r="O21" s="133">
        <f t="shared" ref="O21:Q21" si="0">+ROUND(O19*(1+O20),2)</f>
        <v>19672.419999999998</v>
      </c>
      <c r="P21" s="133">
        <f t="shared" si="0"/>
        <v>20065.87</v>
      </c>
      <c r="Q21" s="133">
        <f t="shared" si="0"/>
        <v>20427.07</v>
      </c>
      <c r="R21" s="75"/>
    </row>
    <row r="22" spans="1:24">
      <c r="A22" s="131"/>
      <c r="B22" s="146">
        <v>268.27999999999997</v>
      </c>
      <c r="C22" s="146">
        <f t="shared" ref="C22:M22" si="1">C17-B17</f>
        <v>68.409999999999854</v>
      </c>
      <c r="D22" s="146">
        <f t="shared" si="1"/>
        <v>68.75</v>
      </c>
      <c r="E22" s="146">
        <f t="shared" si="1"/>
        <v>68.760000000000218</v>
      </c>
      <c r="F22" s="146">
        <f t="shared" si="1"/>
        <v>69.43999999999869</v>
      </c>
      <c r="G22" s="146">
        <f t="shared" si="1"/>
        <v>104.16000000000167</v>
      </c>
      <c r="H22" s="146">
        <f t="shared" si="1"/>
        <v>140.60999999999876</v>
      </c>
      <c r="I22" s="146">
        <f t="shared" si="1"/>
        <v>990.15999999999985</v>
      </c>
      <c r="J22" s="146">
        <f t="shared" si="1"/>
        <v>303.85000000000036</v>
      </c>
      <c r="K22" s="146">
        <f t="shared" si="1"/>
        <v>309.92000000000007</v>
      </c>
      <c r="L22" s="133">
        <f t="shared" si="1"/>
        <v>158.05999999999949</v>
      </c>
      <c r="M22" s="133">
        <f t="shared" si="1"/>
        <v>159.64000000000124</v>
      </c>
      <c r="N22" s="133">
        <f>N17-M17</f>
        <v>161.23999999999978</v>
      </c>
      <c r="O22" s="133">
        <f t="shared" ref="O22:Q22" si="2">O17-N17</f>
        <v>1903.239999999998</v>
      </c>
      <c r="P22" s="133">
        <f t="shared" si="2"/>
        <v>363.77000000000044</v>
      </c>
      <c r="Q22" s="133">
        <f t="shared" si="2"/>
        <v>333.94000000000233</v>
      </c>
    </row>
    <row r="23" spans="1:24">
      <c r="A23" s="131" t="s">
        <v>87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33">
        <v>961.54</v>
      </c>
      <c r="M23" s="133">
        <v>971.16</v>
      </c>
      <c r="N23" s="133">
        <v>980.87</v>
      </c>
      <c r="O23" s="148">
        <f>(19257.41-O17)*1.04*1.04</f>
        <v>1156.3926400000016</v>
      </c>
      <c r="P23" s="148">
        <f>(19642.56-P17)*1.04*1.04</f>
        <v>1179.5172480000026</v>
      </c>
      <c r="Q23" s="148">
        <f>(19996.13-Q17)*1.04*1.04</f>
        <v>1200.7490559999999</v>
      </c>
      <c r="R23" s="149" t="s">
        <v>128</v>
      </c>
    </row>
    <row r="24" spans="1:24"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1"/>
      <c r="M24" s="151"/>
      <c r="N24" s="151" t="s">
        <v>96</v>
      </c>
      <c r="O24" s="75">
        <f>O21/2</f>
        <v>9836.2099999999991</v>
      </c>
      <c r="P24" s="75">
        <f>P21/2</f>
        <v>10032.934999999999</v>
      </c>
      <c r="Q24" s="75">
        <f>Q21/2</f>
        <v>10213.535</v>
      </c>
      <c r="R24" s="75">
        <f>AVERAGE(P24:Q24)</f>
        <v>10123.235000000001</v>
      </c>
    </row>
    <row r="25" spans="1:24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 t="s">
        <v>97</v>
      </c>
      <c r="O25" s="75">
        <v>10992.6</v>
      </c>
      <c r="P25" s="75">
        <v>11212.46</v>
      </c>
      <c r="Q25" s="75">
        <v>11414.29</v>
      </c>
      <c r="R25" s="75">
        <v>11213.765000000003</v>
      </c>
    </row>
    <row r="26" spans="1:24">
      <c r="A26" s="137" t="s">
        <v>65</v>
      </c>
      <c r="B26" s="137"/>
      <c r="F26" s="136"/>
      <c r="K26" s="75"/>
      <c r="P26" s="93" t="s">
        <v>98</v>
      </c>
      <c r="Q26" s="93" t="s">
        <v>99</v>
      </c>
      <c r="R26" s="93" t="s">
        <v>100</v>
      </c>
    </row>
    <row r="27" spans="1:24">
      <c r="A27" s="91" t="s">
        <v>68</v>
      </c>
      <c r="B27" s="137"/>
      <c r="G27" s="75"/>
    </row>
    <row r="28" spans="1:24" ht="12.75">
      <c r="A28" s="92" t="s">
        <v>119</v>
      </c>
      <c r="B28" s="137"/>
    </row>
    <row r="29" spans="1:24" ht="12.75">
      <c r="A29" s="92"/>
      <c r="B29" s="137"/>
    </row>
    <row r="30" spans="1:24">
      <c r="A30" s="137" t="s">
        <v>66</v>
      </c>
      <c r="B30" s="73"/>
      <c r="C30" s="73"/>
      <c r="D30" s="73"/>
      <c r="P30" s="178" t="s">
        <v>120</v>
      </c>
      <c r="Q30" s="178" t="s">
        <v>120</v>
      </c>
      <c r="R30" s="178" t="s">
        <v>120</v>
      </c>
    </row>
    <row r="31" spans="1:24" s="73" customFormat="1" ht="12.75">
      <c r="A31"/>
      <c r="B31" s="152"/>
      <c r="C31" s="153"/>
      <c r="D31" s="154">
        <v>0.02</v>
      </c>
      <c r="E31" s="154">
        <v>0.02</v>
      </c>
      <c r="F31" s="154"/>
      <c r="G31" s="154">
        <v>0.02</v>
      </c>
      <c r="H31" s="154">
        <v>0.04</v>
      </c>
      <c r="I31" s="154">
        <v>0.04</v>
      </c>
      <c r="J31" s="154">
        <v>0.03</v>
      </c>
      <c r="K31" s="154">
        <f>+(K33-J33)/J33</f>
        <v>2.0000222036721686E-2</v>
      </c>
      <c r="L31" s="154" t="s">
        <v>129</v>
      </c>
      <c r="M31" s="154">
        <f>+(M33-K33)/K33</f>
        <v>1.7999793719430484E-2</v>
      </c>
      <c r="N31" s="154">
        <f>+(N33-M33)/M33</f>
        <v>1.8000244381765011E-2</v>
      </c>
      <c r="P31" s="76" t="s">
        <v>64</v>
      </c>
      <c r="Q31" s="76" t="s">
        <v>64</v>
      </c>
    </row>
    <row r="32" spans="1:24" s="73" customFormat="1" ht="21.75">
      <c r="A32" s="155" t="s">
        <v>33</v>
      </c>
      <c r="B32" s="156">
        <v>42736</v>
      </c>
      <c r="C32" s="156">
        <v>43040</v>
      </c>
      <c r="D32" s="156">
        <v>43344</v>
      </c>
      <c r="E32" s="156">
        <v>43709</v>
      </c>
      <c r="F32" s="156">
        <v>43831</v>
      </c>
      <c r="G32" s="156">
        <v>44075</v>
      </c>
      <c r="H32" s="156">
        <v>44440</v>
      </c>
      <c r="I32" s="156">
        <v>44805</v>
      </c>
      <c r="J32" s="156">
        <v>45170</v>
      </c>
      <c r="K32" s="156">
        <v>45536</v>
      </c>
      <c r="L32" s="156">
        <v>45761</v>
      </c>
      <c r="M32" s="156">
        <v>45901</v>
      </c>
      <c r="N32" s="156">
        <v>46266</v>
      </c>
      <c r="P32" s="93" t="s">
        <v>98</v>
      </c>
      <c r="Q32" s="93" t="s">
        <v>99</v>
      </c>
      <c r="R32" s="157" t="s">
        <v>130</v>
      </c>
      <c r="S32" s="74"/>
    </row>
    <row r="33" spans="1:19" ht="12.75">
      <c r="A33" s="158" t="s">
        <v>34</v>
      </c>
      <c r="B33" s="159">
        <v>14718.14</v>
      </c>
      <c r="C33" s="141">
        <v>16000</v>
      </c>
      <c r="D33" s="141">
        <f>ROUND(C$33*(1+D$31),2)</f>
        <v>16320</v>
      </c>
      <c r="E33" s="141">
        <f>ROUND(D$33*(1+E$31),2)</f>
        <v>16646.400000000001</v>
      </c>
      <c r="F33" s="160">
        <v>16646.400000000001</v>
      </c>
      <c r="G33" s="141">
        <f>ROUND(F33*(1+G$31),2)</f>
        <v>16979.330000000002</v>
      </c>
      <c r="H33" s="141">
        <f>ROUND(G33*(1+H$31),2)</f>
        <v>17658.5</v>
      </c>
      <c r="I33" s="141">
        <f>ROUND(H33*(1+I$31),2)</f>
        <v>18364.84</v>
      </c>
      <c r="J33" s="141">
        <f>ROUND(I33*(1+J$31),2)</f>
        <v>18915.79</v>
      </c>
      <c r="K33" s="141">
        <v>19294.11</v>
      </c>
      <c r="L33" s="141">
        <f>+K33</f>
        <v>19294.11</v>
      </c>
      <c r="M33" s="141">
        <v>19641.400000000001</v>
      </c>
      <c r="N33" s="141">
        <v>19994.95</v>
      </c>
      <c r="P33" s="75">
        <f>M33*0.5</f>
        <v>9820.7000000000007</v>
      </c>
      <c r="Q33" s="75">
        <f>M33*0.5</f>
        <v>9820.7000000000007</v>
      </c>
      <c r="R33" s="75">
        <f>AVERAGE(P33:Q33)</f>
        <v>9820.7000000000007</v>
      </c>
      <c r="S33" s="75"/>
    </row>
    <row r="34" spans="1:19" ht="12.75">
      <c r="A34" s="158" t="s">
        <v>83</v>
      </c>
      <c r="B34" s="159">
        <v>14997</v>
      </c>
      <c r="C34" s="141">
        <v>16400</v>
      </c>
      <c r="D34" s="141">
        <f>ROUND(C$34*(1+D$31),2)</f>
        <v>16728</v>
      </c>
      <c r="E34" s="141">
        <f>ROUND(D$34*(1+E$31),2)</f>
        <v>17062.560000000001</v>
      </c>
      <c r="F34" s="160">
        <v>17390.689999999999</v>
      </c>
      <c r="G34" s="141">
        <v>17828.3</v>
      </c>
      <c r="H34" s="141">
        <f>ROUND(G34*(1+H$31),2)</f>
        <v>18541.43</v>
      </c>
      <c r="I34" s="141">
        <f t="shared" ref="I34:J38" si="3">ROUND(H34*(1+I$31),2)</f>
        <v>19283.09</v>
      </c>
      <c r="J34" s="141">
        <f t="shared" si="3"/>
        <v>19861.580000000002</v>
      </c>
      <c r="K34" s="141">
        <v>20258.810000000001</v>
      </c>
      <c r="L34" s="161">
        <v>20648.400000000001</v>
      </c>
      <c r="M34" s="141">
        <v>21020.07</v>
      </c>
      <c r="N34" s="141">
        <v>21398.43</v>
      </c>
      <c r="P34" s="75">
        <f t="shared" ref="P34:P38" si="4">M34*0.5</f>
        <v>10510.035</v>
      </c>
      <c r="Q34" s="75">
        <f t="shared" ref="Q34:Q38" si="5">M34*0.5</f>
        <v>10510.035</v>
      </c>
      <c r="R34" s="75">
        <f t="shared" ref="R34:R38" si="6">AVERAGE(P34:Q34)</f>
        <v>10510.035</v>
      </c>
      <c r="S34" s="75"/>
    </row>
    <row r="35" spans="1:19" ht="12.75">
      <c r="A35" s="158" t="s">
        <v>35</v>
      </c>
      <c r="B35" s="159">
        <v>15647.7</v>
      </c>
      <c r="C35" s="141">
        <v>16800</v>
      </c>
      <c r="D35" s="141">
        <f>ROUND(C$35*(1+D$31),2)</f>
        <v>17136</v>
      </c>
      <c r="E35" s="141">
        <f>ROUND(D$35*(1+E$31),2)</f>
        <v>17478.72</v>
      </c>
      <c r="F35" s="160">
        <v>17814.849999999999</v>
      </c>
      <c r="G35" s="141">
        <f>ROUND(F35*(1+G$31),2)</f>
        <v>18171.150000000001</v>
      </c>
      <c r="H35" s="141">
        <f>ROUNDDOWN(G35*(1+H$31),2)</f>
        <v>18897.990000000002</v>
      </c>
      <c r="I35" s="141">
        <f t="shared" si="3"/>
        <v>19653.91</v>
      </c>
      <c r="J35" s="141">
        <f t="shared" si="3"/>
        <v>20243.53</v>
      </c>
      <c r="K35" s="141">
        <v>20648.400000000001</v>
      </c>
      <c r="L35" s="141">
        <f>+K35</f>
        <v>20648.400000000001</v>
      </c>
      <c r="M35" s="141">
        <v>21020.07</v>
      </c>
      <c r="N35" s="141">
        <v>21398.43</v>
      </c>
      <c r="P35" s="75">
        <f t="shared" si="4"/>
        <v>10510.035</v>
      </c>
      <c r="Q35" s="75">
        <f t="shared" si="5"/>
        <v>10510.035</v>
      </c>
      <c r="R35" s="75">
        <f t="shared" si="6"/>
        <v>10510.035</v>
      </c>
      <c r="S35" s="75"/>
    </row>
    <row r="36" spans="1:19" ht="12.75">
      <c r="A36" s="158" t="s">
        <v>84</v>
      </c>
      <c r="B36" s="159"/>
      <c r="C36" s="141"/>
      <c r="D36" s="141"/>
      <c r="E36" s="160">
        <f>ROUND(D$36*(1+E$31),2)</f>
        <v>0</v>
      </c>
      <c r="F36" s="160"/>
      <c r="G36" s="141">
        <v>18538.900000000001</v>
      </c>
      <c r="H36" s="141">
        <f t="shared" ref="H36:H38" si="7">ROUND(G36*(1+H$31),2)</f>
        <v>19280.46</v>
      </c>
      <c r="I36" s="141">
        <f t="shared" si="3"/>
        <v>20051.68</v>
      </c>
      <c r="J36" s="141">
        <f t="shared" si="3"/>
        <v>20653.23</v>
      </c>
      <c r="K36" s="141">
        <v>21066.29</v>
      </c>
      <c r="L36" s="161">
        <v>21140.03</v>
      </c>
      <c r="M36" s="141">
        <v>21520.55</v>
      </c>
      <c r="N36" s="141">
        <v>21907.919999999998</v>
      </c>
      <c r="P36" s="75">
        <f t="shared" si="4"/>
        <v>10760.275</v>
      </c>
      <c r="Q36" s="75">
        <f t="shared" si="5"/>
        <v>10760.275</v>
      </c>
      <c r="R36" s="75">
        <f t="shared" si="6"/>
        <v>10760.275</v>
      </c>
      <c r="S36" s="75"/>
    </row>
    <row r="37" spans="1:19" ht="12.75">
      <c r="A37" s="158" t="s">
        <v>36</v>
      </c>
      <c r="B37" s="159">
        <v>16370.7</v>
      </c>
      <c r="C37" s="141">
        <v>17200</v>
      </c>
      <c r="D37" s="141">
        <v>0</v>
      </c>
      <c r="E37" s="162"/>
      <c r="F37" s="162">
        <v>18239.009999999998</v>
      </c>
      <c r="G37" s="141">
        <f>ROUND(F37*(1+G$31),2)</f>
        <v>18603.79</v>
      </c>
      <c r="H37" s="141">
        <f t="shared" si="7"/>
        <v>19347.939999999999</v>
      </c>
      <c r="I37" s="141">
        <f t="shared" si="3"/>
        <v>20121.86</v>
      </c>
      <c r="J37" s="141">
        <f t="shared" si="3"/>
        <v>20725.52</v>
      </c>
      <c r="K37" s="141">
        <v>21140.03</v>
      </c>
      <c r="L37" s="141">
        <f>+K37</f>
        <v>21140.03</v>
      </c>
      <c r="M37" s="141">
        <v>21520.55</v>
      </c>
      <c r="N37" s="141">
        <v>21907.919999999998</v>
      </c>
      <c r="P37" s="75">
        <f t="shared" si="4"/>
        <v>10760.275</v>
      </c>
      <c r="Q37" s="75">
        <f t="shared" si="5"/>
        <v>10760.275</v>
      </c>
      <c r="R37" s="75">
        <f t="shared" si="6"/>
        <v>10760.275</v>
      </c>
      <c r="S37" s="75"/>
    </row>
    <row r="38" spans="1:19" ht="12.75">
      <c r="A38" s="158" t="s">
        <v>85</v>
      </c>
      <c r="B38" s="159"/>
      <c r="C38" s="141"/>
      <c r="D38" s="141"/>
      <c r="E38" s="163"/>
      <c r="F38" s="131"/>
      <c r="G38" s="141">
        <v>18975.87</v>
      </c>
      <c r="H38" s="141">
        <f t="shared" si="7"/>
        <v>19734.900000000001</v>
      </c>
      <c r="I38" s="141">
        <f t="shared" si="3"/>
        <v>20524.3</v>
      </c>
      <c r="J38" s="141">
        <f t="shared" si="3"/>
        <v>21140.03</v>
      </c>
      <c r="K38" s="141">
        <v>21562.83</v>
      </c>
      <c r="L38" s="161">
        <v>21670.639999999999</v>
      </c>
      <c r="M38" s="141">
        <v>22060.71</v>
      </c>
      <c r="N38" s="141">
        <v>22457.8</v>
      </c>
      <c r="P38" s="75">
        <f t="shared" si="4"/>
        <v>11030.355</v>
      </c>
      <c r="Q38" s="75">
        <f t="shared" si="5"/>
        <v>11030.355</v>
      </c>
      <c r="R38" s="75">
        <f t="shared" si="6"/>
        <v>11030.355</v>
      </c>
      <c r="S38" s="75"/>
    </row>
    <row r="39" spans="1:19" ht="12.75">
      <c r="A39" t="s">
        <v>90</v>
      </c>
      <c r="B39" s="164"/>
      <c r="C39" s="165"/>
      <c r="D39" s="165"/>
      <c r="E39" s="75"/>
      <c r="G39" s="165"/>
      <c r="H39" s="165"/>
      <c r="I39" s="165"/>
      <c r="J39" s="165"/>
      <c r="K39" s="136"/>
      <c r="P39" s="75"/>
      <c r="Q39" s="75"/>
      <c r="R39" s="75"/>
      <c r="S39" s="75"/>
    </row>
    <row r="40" spans="1:19" ht="12.75">
      <c r="A40" t="s">
        <v>91</v>
      </c>
      <c r="B40" s="164"/>
      <c r="C40" s="165"/>
      <c r="D40" s="165"/>
      <c r="E40" s="75"/>
      <c r="G40" s="165"/>
      <c r="H40" s="165"/>
      <c r="I40" s="165"/>
      <c r="J40" s="165"/>
      <c r="K40" s="136"/>
      <c r="P40" s="75"/>
      <c r="Q40" s="75"/>
      <c r="R40" s="75"/>
      <c r="S40" s="75"/>
    </row>
    <row r="41" spans="1:19" ht="12.75">
      <c r="A41" t="s">
        <v>92</v>
      </c>
      <c r="B41" s="164"/>
      <c r="C41" s="165"/>
      <c r="D41" s="165"/>
      <c r="E41" s="75"/>
      <c r="G41" s="165"/>
      <c r="H41" s="165"/>
      <c r="I41" s="165"/>
      <c r="J41" s="165"/>
      <c r="K41" s="136"/>
      <c r="P41" s="75"/>
      <c r="Q41" s="75"/>
      <c r="R41" s="75"/>
      <c r="S41" s="75"/>
    </row>
    <row r="42" spans="1:19" ht="12.75">
      <c r="A42"/>
      <c r="B42" s="164"/>
      <c r="C42" s="165"/>
      <c r="D42" s="165"/>
      <c r="E42" s="75"/>
      <c r="G42" s="165"/>
      <c r="H42" s="165"/>
      <c r="I42" s="165"/>
      <c r="J42" s="165"/>
      <c r="K42" s="136"/>
      <c r="P42" s="75"/>
      <c r="Q42" s="75"/>
      <c r="R42" s="75"/>
      <c r="S42" s="75"/>
    </row>
    <row r="43" spans="1:19" customFormat="1" ht="12.75">
      <c r="A43" s="128" t="s">
        <v>93</v>
      </c>
      <c r="D43" s="166"/>
      <c r="E43" s="166"/>
    </row>
    <row r="44" spans="1:19" customFormat="1" ht="12.75">
      <c r="B44" s="152"/>
      <c r="C44" s="167">
        <v>1.7999999999999999E-2</v>
      </c>
      <c r="D44" s="154">
        <v>0.02</v>
      </c>
      <c r="E44" s="154">
        <v>0.02</v>
      </c>
      <c r="F44" s="154">
        <v>0</v>
      </c>
      <c r="G44" s="154">
        <v>0.02</v>
      </c>
      <c r="H44" s="154">
        <v>0.04</v>
      </c>
      <c r="I44" s="154">
        <v>0.04</v>
      </c>
      <c r="J44" s="154">
        <v>0.03</v>
      </c>
      <c r="K44" s="154">
        <v>0.02</v>
      </c>
      <c r="L44" s="154">
        <v>1.7999999999999999E-2</v>
      </c>
      <c r="M44" s="154">
        <v>1.7999999999999999E-2</v>
      </c>
    </row>
    <row r="45" spans="1:19" customFormat="1" ht="12.75">
      <c r="A45" s="158" t="s">
        <v>33</v>
      </c>
      <c r="B45" s="168">
        <v>42736</v>
      </c>
      <c r="C45" s="169">
        <v>43040</v>
      </c>
      <c r="D45" s="169">
        <v>43344</v>
      </c>
      <c r="E45" s="169">
        <v>43709</v>
      </c>
      <c r="F45" s="169">
        <v>43831</v>
      </c>
      <c r="G45" s="169">
        <v>44075</v>
      </c>
      <c r="H45" s="169">
        <v>44440</v>
      </c>
      <c r="I45" s="169">
        <v>44805</v>
      </c>
      <c r="J45" s="169">
        <v>45170</v>
      </c>
      <c r="K45" s="169">
        <v>45536</v>
      </c>
      <c r="L45" s="169">
        <v>45901</v>
      </c>
      <c r="M45" s="169">
        <v>46266</v>
      </c>
    </row>
    <row r="46" spans="1:19" customFormat="1" ht="12.75">
      <c r="A46" s="158" t="s">
        <v>94</v>
      </c>
      <c r="B46" s="159">
        <v>43.43</v>
      </c>
      <c r="C46" s="159">
        <f>ROUND(B46*(1+C44),2)</f>
        <v>44.21</v>
      </c>
      <c r="D46" s="159">
        <f>ROUND(C46*(1+D44),2)+0.01</f>
        <v>45.1</v>
      </c>
      <c r="E46" s="159">
        <f t="shared" ref="E46:G46" si="8">ROUND(D46*(1+E44),2)</f>
        <v>46</v>
      </c>
      <c r="F46" s="159">
        <f t="shared" si="8"/>
        <v>46</v>
      </c>
      <c r="G46" s="159">
        <f t="shared" si="8"/>
        <v>46.92</v>
      </c>
      <c r="H46" s="159">
        <f>ROUNDDOWN(G46*(1+H44),2)</f>
        <v>48.79</v>
      </c>
      <c r="I46" s="159">
        <f t="shared" ref="I46:J46" si="9">ROUND(H46*(1+I44),2)</f>
        <v>50.74</v>
      </c>
      <c r="J46" s="159">
        <f t="shared" si="9"/>
        <v>52.26</v>
      </c>
      <c r="K46" s="159">
        <f>ROUND(J46*(1+K44),2)</f>
        <v>53.31</v>
      </c>
      <c r="L46" s="159">
        <f>ROUND(K46*(1+L44),2)</f>
        <v>54.27</v>
      </c>
      <c r="M46" s="159">
        <f>ROUND(L46*(1+M44),2)</f>
        <v>55.25</v>
      </c>
    </row>
    <row r="47" spans="1:19" customFormat="1" ht="12.75">
      <c r="A47" s="158" t="s">
        <v>95</v>
      </c>
      <c r="B47" s="170">
        <v>0.04</v>
      </c>
      <c r="C47" s="170">
        <v>0.04</v>
      </c>
      <c r="D47" s="170">
        <v>0.04</v>
      </c>
      <c r="E47" s="170">
        <v>0.04</v>
      </c>
      <c r="F47" s="170">
        <v>0.04</v>
      </c>
      <c r="G47" s="170">
        <v>0.04</v>
      </c>
      <c r="H47" s="170">
        <v>0.04</v>
      </c>
      <c r="I47" s="170">
        <v>0.04</v>
      </c>
      <c r="J47" s="170">
        <v>0.04</v>
      </c>
      <c r="K47" s="170">
        <v>0.04</v>
      </c>
      <c r="L47" s="170">
        <v>0.04</v>
      </c>
      <c r="M47" s="170">
        <v>0.04</v>
      </c>
    </row>
    <row r="48" spans="1:19" customFormat="1" ht="12.75">
      <c r="A48" s="158" t="s">
        <v>32</v>
      </c>
      <c r="B48" s="159">
        <v>45.17</v>
      </c>
      <c r="C48" s="159">
        <f>ROUND(C46*(1+C47),2)</f>
        <v>45.98</v>
      </c>
      <c r="D48" s="159">
        <f t="shared" ref="D48:M48" si="10">ROUND(D46*(1+D47),2)</f>
        <v>46.9</v>
      </c>
      <c r="E48" s="159">
        <f t="shared" si="10"/>
        <v>47.84</v>
      </c>
      <c r="F48" s="159">
        <f t="shared" si="10"/>
        <v>47.84</v>
      </c>
      <c r="G48" s="159">
        <f t="shared" si="10"/>
        <v>48.8</v>
      </c>
      <c r="H48" s="159">
        <f t="shared" si="10"/>
        <v>50.74</v>
      </c>
      <c r="I48" s="159">
        <f t="shared" si="10"/>
        <v>52.77</v>
      </c>
      <c r="J48" s="159">
        <f t="shared" si="10"/>
        <v>54.35</v>
      </c>
      <c r="K48" s="159">
        <f t="shared" si="10"/>
        <v>55.44</v>
      </c>
      <c r="L48" s="159">
        <f t="shared" si="10"/>
        <v>56.44</v>
      </c>
      <c r="M48" s="159">
        <f t="shared" si="10"/>
        <v>57.46</v>
      </c>
    </row>
    <row r="49" spans="1:17" customFormat="1" ht="12.75">
      <c r="A49" s="158" t="s">
        <v>62</v>
      </c>
      <c r="B49" s="159">
        <v>0.32999999999999829</v>
      </c>
      <c r="C49" s="159">
        <f t="shared" ref="C49:M49" si="11">C46-B46</f>
        <v>0.78000000000000114</v>
      </c>
      <c r="D49" s="159">
        <f t="shared" si="11"/>
        <v>0.89000000000000057</v>
      </c>
      <c r="E49" s="159">
        <f t="shared" si="11"/>
        <v>0.89999999999999858</v>
      </c>
      <c r="F49" s="159">
        <f t="shared" si="11"/>
        <v>0</v>
      </c>
      <c r="G49" s="159">
        <f t="shared" si="11"/>
        <v>0.92000000000000171</v>
      </c>
      <c r="H49" s="159">
        <f t="shared" si="11"/>
        <v>1.8699999999999974</v>
      </c>
      <c r="I49" s="159">
        <f t="shared" si="11"/>
        <v>1.9500000000000028</v>
      </c>
      <c r="J49" s="159">
        <f t="shared" si="11"/>
        <v>1.519999999999996</v>
      </c>
      <c r="K49" s="159">
        <f t="shared" si="11"/>
        <v>1.0500000000000043</v>
      </c>
      <c r="L49" s="159">
        <f t="shared" si="11"/>
        <v>0.96000000000000085</v>
      </c>
      <c r="M49" s="159">
        <f t="shared" si="11"/>
        <v>0.97999999999999687</v>
      </c>
    </row>
    <row r="50" spans="1:17">
      <c r="M50" s="75"/>
    </row>
    <row r="51" spans="1:17">
      <c r="A51" s="137" t="s">
        <v>131</v>
      </c>
    </row>
    <row r="52" spans="1:17">
      <c r="A52" s="74" t="s">
        <v>37</v>
      </c>
      <c r="Q52" s="178" t="s">
        <v>120</v>
      </c>
    </row>
    <row r="53" spans="1:17">
      <c r="A53" s="130">
        <v>40057</v>
      </c>
      <c r="B53" s="130">
        <v>40422</v>
      </c>
      <c r="C53" s="130">
        <v>40787</v>
      </c>
      <c r="D53" s="130">
        <v>41153</v>
      </c>
      <c r="E53" s="130">
        <v>41518</v>
      </c>
      <c r="F53" s="130">
        <v>41883</v>
      </c>
      <c r="G53" s="130">
        <v>42248</v>
      </c>
      <c r="H53" s="130">
        <v>42614</v>
      </c>
      <c r="I53" s="130">
        <v>42979</v>
      </c>
      <c r="J53" s="130">
        <v>43344</v>
      </c>
      <c r="K53" s="130">
        <v>43709</v>
      </c>
      <c r="L53" s="130">
        <v>44594</v>
      </c>
      <c r="M53" s="130">
        <v>44805</v>
      </c>
      <c r="N53" s="130">
        <v>45108</v>
      </c>
      <c r="O53" s="130">
        <v>45474</v>
      </c>
      <c r="Q53" s="76" t="s">
        <v>64</v>
      </c>
    </row>
    <row r="54" spans="1:17" s="173" customFormat="1">
      <c r="A54" s="171">
        <v>15000</v>
      </c>
      <c r="B54" s="171">
        <v>15340</v>
      </c>
      <c r="C54" s="172">
        <f>B54</f>
        <v>15340</v>
      </c>
      <c r="D54" s="172">
        <v>15900</v>
      </c>
      <c r="E54" s="171">
        <v>16200</v>
      </c>
      <c r="F54" s="90">
        <f>E54</f>
        <v>16200</v>
      </c>
      <c r="G54" s="90">
        <v>16500</v>
      </c>
      <c r="H54" s="90">
        <f t="shared" ref="H54:I54" si="12">G54</f>
        <v>16500</v>
      </c>
      <c r="I54" s="90">
        <f t="shared" si="12"/>
        <v>16500</v>
      </c>
      <c r="J54" s="90">
        <v>17544</v>
      </c>
      <c r="K54" s="90">
        <v>17895</v>
      </c>
      <c r="L54" s="90">
        <v>18255</v>
      </c>
      <c r="M54" s="90">
        <v>19729</v>
      </c>
      <c r="N54" s="90">
        <v>20420</v>
      </c>
      <c r="O54" s="90">
        <v>20931</v>
      </c>
      <c r="Q54" s="174">
        <f>O54*0.5</f>
        <v>10465.5</v>
      </c>
    </row>
    <row r="56" spans="1:17" s="175" customFormat="1">
      <c r="A56" s="91" t="s">
        <v>89</v>
      </c>
    </row>
    <row r="57" spans="1:17" ht="11.25">
      <c r="A57" s="176" t="s">
        <v>88</v>
      </c>
    </row>
    <row r="59" spans="1:17">
      <c r="A59" s="177"/>
    </row>
  </sheetData>
  <hyperlinks>
    <hyperlink ref="A56" r:id="rId1" xr:uid="{298AF283-532D-4F3C-B2E5-70910805909C}"/>
    <hyperlink ref="A4" r:id="rId2" location="CUPE3902_Unit1" xr:uid="{D6583185-F3BC-4EE6-BEEE-8979B813ED3C}"/>
    <hyperlink ref="A27" r:id="rId3" location="CUPE3902_Unit3" xr:uid="{7499B216-F715-4F17-86DF-DC200617B3D3}"/>
  </hyperlinks>
  <pageMargins left="0.7" right="0.7" top="0.75" bottom="0.75" header="0.3" footer="0.3"/>
  <pageSetup scale="84" orientation="landscape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Sessional Request</vt:lpstr>
      <vt:lpstr>Teaching Load</vt:lpstr>
      <vt:lpstr>Savings</vt:lpstr>
      <vt:lpstr>CUPE &amp; UTFA Teaching Rates</vt:lpstr>
      <vt:lpstr>FOL_Rate</vt:lpstr>
      <vt:lpstr>'Sessional Request'!Print_Titles</vt:lpstr>
      <vt:lpstr>'Teaching Load'!Print_Titles</vt:lpstr>
      <vt:lpstr>SL2_Rate</vt:lpstr>
      <vt:lpstr>TA_Rates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Psych Sec</dc:creator>
  <cp:lastModifiedBy>Grant Donaldson</cp:lastModifiedBy>
  <cp:lastPrinted>2012-10-16T14:36:46Z</cp:lastPrinted>
  <dcterms:created xsi:type="dcterms:W3CDTF">2007-01-24T17:43:01Z</dcterms:created>
  <dcterms:modified xsi:type="dcterms:W3CDTF">2025-11-28T20:24:07Z</dcterms:modified>
</cp:coreProperties>
</file>